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tor\2018\SETDA\Dokumen\PPID\materi PPID WEB\Laporan Keuangan PPID\PPID 2018\03. LAPORAN KEUANGAN 2017 UN AUDIT\SETDA\LRA 2018 (Upload)\"/>
    </mc:Choice>
  </mc:AlternateContent>
  <xr:revisionPtr revIDLastSave="0" documentId="8_{A2ECBC56-598F-44A1-BDDB-E83B62BF1FE1}" xr6:coauthVersionLast="32" xr6:coauthVersionMax="32" xr10:uidLastSave="{00000000-0000-0000-0000-000000000000}"/>
  <bookViews>
    <workbookView xWindow="0" yWindow="0" windowWidth="20490" windowHeight="9525" xr2:uid="{10849FE8-8E95-4DF3-A656-E497E0A7C109}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G150" i="1"/>
  <c r="G146" i="1"/>
  <c r="E146" i="1"/>
  <c r="D146" i="1"/>
  <c r="G140" i="1"/>
  <c r="E140" i="1"/>
  <c r="E150" i="1" s="1"/>
  <c r="D140" i="1"/>
  <c r="D150" i="1" s="1"/>
  <c r="G127" i="1"/>
  <c r="E127" i="1"/>
  <c r="D127" i="1"/>
  <c r="G124" i="1"/>
  <c r="E124" i="1"/>
  <c r="D124" i="1"/>
  <c r="E121" i="1"/>
  <c r="E119" i="1" s="1"/>
  <c r="F119" i="1" s="1"/>
  <c r="D121" i="1"/>
  <c r="E120" i="1"/>
  <c r="F120" i="1" s="1"/>
  <c r="D120" i="1"/>
  <c r="G119" i="1"/>
  <c r="D119" i="1"/>
  <c r="G113" i="1"/>
  <c r="E113" i="1"/>
  <c r="D113" i="1"/>
  <c r="G109" i="1"/>
  <c r="E109" i="1"/>
  <c r="D109" i="1"/>
  <c r="G104" i="1"/>
  <c r="F104" i="1"/>
  <c r="E104" i="1"/>
  <c r="D104" i="1"/>
  <c r="E103" i="1"/>
  <c r="F103" i="1" s="1"/>
  <c r="D103" i="1"/>
  <c r="E100" i="1"/>
  <c r="F100" i="1" s="1"/>
  <c r="D100" i="1"/>
  <c r="D98" i="1" s="1"/>
  <c r="D94" i="1" s="1"/>
  <c r="E99" i="1"/>
  <c r="D99" i="1"/>
  <c r="F99" i="1" s="1"/>
  <c r="G98" i="1"/>
  <c r="G94" i="1" s="1"/>
  <c r="G95" i="1"/>
  <c r="E95" i="1"/>
  <c r="D95" i="1"/>
  <c r="E86" i="1"/>
  <c r="F86" i="1" s="1"/>
  <c r="D86" i="1"/>
  <c r="E84" i="1"/>
  <c r="F84" i="1" s="1"/>
  <c r="D84" i="1"/>
  <c r="E80" i="1"/>
  <c r="D80" i="1"/>
  <c r="F80" i="1" s="1"/>
  <c r="F79" i="1"/>
  <c r="E79" i="1"/>
  <c r="D79" i="1"/>
  <c r="E78" i="1"/>
  <c r="F78" i="1" s="1"/>
  <c r="D78" i="1"/>
  <c r="E76" i="1"/>
  <c r="F76" i="1" s="1"/>
  <c r="D76" i="1"/>
  <c r="E75" i="1"/>
  <c r="D75" i="1"/>
  <c r="F75" i="1" s="1"/>
  <c r="F74" i="1"/>
  <c r="E74" i="1"/>
  <c r="D74" i="1"/>
  <c r="E72" i="1"/>
  <c r="F72" i="1" s="1"/>
  <c r="D72" i="1"/>
  <c r="E71" i="1"/>
  <c r="F71" i="1" s="1"/>
  <c r="D71" i="1"/>
  <c r="E70" i="1"/>
  <c r="D70" i="1"/>
  <c r="F70" i="1" s="1"/>
  <c r="F68" i="1"/>
  <c r="E68" i="1"/>
  <c r="D68" i="1"/>
  <c r="E67" i="1"/>
  <c r="F67" i="1" s="1"/>
  <c r="D67" i="1"/>
  <c r="E66" i="1"/>
  <c r="F66" i="1" s="1"/>
  <c r="D66" i="1"/>
  <c r="E65" i="1"/>
  <c r="D65" i="1"/>
  <c r="F65" i="1" s="1"/>
  <c r="F64" i="1"/>
  <c r="E64" i="1"/>
  <c r="D64" i="1"/>
  <c r="E63" i="1"/>
  <c r="F63" i="1" s="1"/>
  <c r="D63" i="1"/>
  <c r="E62" i="1"/>
  <c r="F62" i="1" s="1"/>
  <c r="D62" i="1"/>
  <c r="D60" i="1" s="1"/>
  <c r="E61" i="1"/>
  <c r="D61" i="1"/>
  <c r="F61" i="1" s="1"/>
  <c r="G60" i="1"/>
  <c r="F57" i="1"/>
  <c r="F56" i="1"/>
  <c r="F52" i="1"/>
  <c r="F51" i="1"/>
  <c r="G50" i="1"/>
  <c r="E50" i="1"/>
  <c r="F50" i="1" s="1"/>
  <c r="D50" i="1"/>
  <c r="D49" i="1" s="1"/>
  <c r="G49" i="1"/>
  <c r="G48" i="1" s="1"/>
  <c r="G42" i="1"/>
  <c r="E42" i="1"/>
  <c r="D42" i="1"/>
  <c r="G38" i="1"/>
  <c r="E38" i="1"/>
  <c r="D38" i="1"/>
  <c r="G33" i="1"/>
  <c r="G32" i="1" s="1"/>
  <c r="E33" i="1"/>
  <c r="E32" i="1" s="1"/>
  <c r="D33" i="1"/>
  <c r="D32" i="1" s="1"/>
  <c r="G17" i="1"/>
  <c r="E17" i="1"/>
  <c r="D17" i="1"/>
  <c r="F14" i="1"/>
  <c r="G12" i="1"/>
  <c r="G10" i="1" s="1"/>
  <c r="E12" i="1"/>
  <c r="F12" i="1" s="1"/>
  <c r="D12" i="1"/>
  <c r="E10" i="1"/>
  <c r="D10" i="1"/>
  <c r="D46" i="1" s="1"/>
  <c r="D135" i="1" l="1"/>
  <c r="D48" i="1"/>
  <c r="E46" i="1"/>
  <c r="D137" i="1"/>
  <c r="D152" i="1" s="1"/>
  <c r="G46" i="1"/>
  <c r="F121" i="1"/>
  <c r="F10" i="1"/>
  <c r="G135" i="1"/>
  <c r="E60" i="1"/>
  <c r="E98" i="1"/>
  <c r="F46" i="1" l="1"/>
  <c r="F98" i="1"/>
  <c r="E94" i="1"/>
  <c r="F94" i="1" s="1"/>
  <c r="E49" i="1"/>
  <c r="F60" i="1"/>
  <c r="G137" i="1"/>
  <c r="G152" i="1" s="1"/>
  <c r="E48" i="1" l="1"/>
  <c r="F48" i="1" s="1"/>
  <c r="F49" i="1"/>
  <c r="E135" i="1"/>
  <c r="F135" i="1" l="1"/>
  <c r="E137" i="1"/>
  <c r="E152" i="1" l="1"/>
  <c r="F137" i="1"/>
  <c r="E156" i="1" l="1"/>
  <c r="F152" i="1"/>
</calcChain>
</file>

<file path=xl/sharedStrings.xml><?xml version="1.0" encoding="utf-8"?>
<sst xmlns="http://schemas.openxmlformats.org/spreadsheetml/2006/main" count="179" uniqueCount="179">
  <si>
    <t>PEMERINTAH PROVINSI JAWA TENGAH</t>
  </si>
  <si>
    <t>LAPORAN REALISASI ANGGARAN PENDAPATAN DAN BELANJA</t>
  </si>
  <si>
    <t xml:space="preserve">SEKRETARIAT DAERAH </t>
  </si>
  <si>
    <t>periode 1 januari s.d 31 Desember 2017</t>
  </si>
  <si>
    <t>KODE REKENING</t>
  </si>
  <si>
    <t>NO</t>
  </si>
  <si>
    <t>URAIAN</t>
  </si>
  <si>
    <t>2017</t>
  </si>
  <si>
    <t>REALISASI 2016</t>
  </si>
  <si>
    <t>ALASAN REALISASI 2017 TIDAK TERSERAP &lt; 95%</t>
  </si>
  <si>
    <t>ANGGARAN</t>
  </si>
  <si>
    <t>REALISASI</t>
  </si>
  <si>
    <t>%</t>
  </si>
  <si>
    <t>PENDAPATAN</t>
  </si>
  <si>
    <t>4.1</t>
  </si>
  <si>
    <t>PENDAPATAN ASLI DAERAH</t>
  </si>
  <si>
    <t>4.1.1</t>
  </si>
  <si>
    <t>Pajak Daerah</t>
  </si>
  <si>
    <t>4.1.2</t>
  </si>
  <si>
    <t>Retribusi Daerah</t>
  </si>
  <si>
    <t>Retribusi Jasa Umum</t>
  </si>
  <si>
    <t>Retribusi Jasa Usaha</t>
  </si>
  <si>
    <t>Retribusi Perizinan Tertentu</t>
  </si>
  <si>
    <t>4.1.3</t>
  </si>
  <si>
    <t>Hasil Pengelolaan Kekayaan Daerah Yang Dipisahkan</t>
  </si>
  <si>
    <t>4.1.4</t>
  </si>
  <si>
    <t>Lain-lain Pendapatan Asli Daerah Yang Sah</t>
  </si>
  <si>
    <t>Hasil Penjualan Aset Daerah yang Tidak Dipisahkan</t>
  </si>
  <si>
    <t>Penerimaan Jasa Giro</t>
  </si>
  <si>
    <t>TGR</t>
  </si>
  <si>
    <t>Pendapatan Denda Keterlambatan</t>
  </si>
  <si>
    <t>Pendapatan Denda Pajak</t>
  </si>
  <si>
    <t>Pendapatan Denda Retribusi</t>
  </si>
  <si>
    <t>Pendapatan Denda Pelanggaran Perda</t>
  </si>
  <si>
    <t>Pendapatan Bunga</t>
  </si>
  <si>
    <t>Pendapatan dari Pengembalian</t>
  </si>
  <si>
    <t>Pendapatan Fasum dan Fasos</t>
  </si>
  <si>
    <t>Pendapatan dari Penyelenggaraan Sekolah/Pendidikan dan Latihan</t>
  </si>
  <si>
    <t>Penerimaan Lain-Lain</t>
  </si>
  <si>
    <t>Pendapatan BLUD</t>
  </si>
  <si>
    <t>4.2</t>
  </si>
  <si>
    <t>PENDAPATAN TRANSFER</t>
  </si>
  <si>
    <t>4.2.1</t>
  </si>
  <si>
    <t>TRANSFER PEMERINTAH PUSAT-DANA PERIMBANGAN</t>
  </si>
  <si>
    <t>4.2.1.1</t>
  </si>
  <si>
    <t>Dana Bagi Hasil Pajak</t>
  </si>
  <si>
    <t>4.2.1.2</t>
  </si>
  <si>
    <t>Dana Bagi Hasil Bukan Pajak</t>
  </si>
  <si>
    <t>4.2.1.3</t>
  </si>
  <si>
    <t>Dana Alokasi Umum</t>
  </si>
  <si>
    <t>4.2.1.4</t>
  </si>
  <si>
    <t>Dana Alokasi Khusus</t>
  </si>
  <si>
    <t>4.2.2</t>
  </si>
  <si>
    <t>TRANSFER PEMERINTAH PUSAT-LAINNYA</t>
  </si>
  <si>
    <t>4.2.2.1</t>
  </si>
  <si>
    <t>Dana Penyesuaian</t>
  </si>
  <si>
    <t>4.2.2.2</t>
  </si>
  <si>
    <t>Dana Insentif Daerah</t>
  </si>
  <si>
    <t>4.3</t>
  </si>
  <si>
    <t>LAIN-LAIN PENDAPATAN  YANG SAH</t>
  </si>
  <si>
    <t>4.3.1</t>
  </si>
  <si>
    <t>Pendapatan Hibah</t>
  </si>
  <si>
    <t>4.3.2</t>
  </si>
  <si>
    <t>Dana Bagi Hasil Pajak dari Pemda Lainnya</t>
  </si>
  <si>
    <t>JUMLAH PENDAPATAN</t>
  </si>
  <si>
    <t>BELANJA</t>
  </si>
  <si>
    <t>5.1</t>
  </si>
  <si>
    <t>BELANJA OPERASI</t>
  </si>
  <si>
    <t>5.1.1</t>
  </si>
  <si>
    <t>Belanja Pegawai</t>
  </si>
  <si>
    <t>Gaji dan Tunjangan</t>
  </si>
  <si>
    <t>Tambahan Penghasilan PNS</t>
  </si>
  <si>
    <t>Belanja Penunjang Ops.</t>
  </si>
  <si>
    <t>Belanja insentif Pemungut Pajak</t>
  </si>
  <si>
    <t>Belanja insentif Pemungut Retribusi</t>
  </si>
  <si>
    <t>Honorarium PNS</t>
  </si>
  <si>
    <t>Honorarium  Non PNS</t>
  </si>
  <si>
    <t>Uang Lembur</t>
  </si>
  <si>
    <t>Belanja Pegawai BLUD</t>
  </si>
  <si>
    <t>5.1.2</t>
  </si>
  <si>
    <t>Belanja Barang dan Jasa</t>
  </si>
  <si>
    <t>Belanja Bahan Pakai Habis</t>
  </si>
  <si>
    <t>Belanja Bahan/Material</t>
  </si>
  <si>
    <t>Belanja Jasa Kantor</t>
  </si>
  <si>
    <t>Belanja Premi Asuransi</t>
  </si>
  <si>
    <t>Belanja Perawatan Kendaraan Bermotor</t>
  </si>
  <si>
    <t>Belanja Cetak dan Penggandaan</t>
  </si>
  <si>
    <t>Belanja Sewa Rumah/Gedung/Gudang/Parkir</t>
  </si>
  <si>
    <t>Belanja Sewa Sarana Mobilitas</t>
  </si>
  <si>
    <t>Belanja Sewa Alat Berat</t>
  </si>
  <si>
    <t>Belanja Sewa Perlengkapan dan Peralatan Kantor</t>
  </si>
  <si>
    <t>Belanja Makanan dan  Minuman</t>
  </si>
  <si>
    <t>Belanja Pakaian Dinas dan Atributnya</t>
  </si>
  <si>
    <t>Belanja Pakaian Kerja Lapangan</t>
  </si>
  <si>
    <t>Belanja Pakaian Kerja</t>
  </si>
  <si>
    <t>Belanja Pakaian Khusus dan Hari Teretntu</t>
  </si>
  <si>
    <t>Belanja Perjalanan Dinas</t>
  </si>
  <si>
    <t>Belanja Beasiswa Pendidikan PNS</t>
  </si>
  <si>
    <t>Belanja kursus, pelatihan, sosialisasi dan bimbingan teknis PNS</t>
  </si>
  <si>
    <t>Belanja Pemeliharaan</t>
  </si>
  <si>
    <t>Belanja Jasa Konsultansi</t>
  </si>
  <si>
    <t>Belanja Pengadaan Jasa Lainnya</t>
  </si>
  <si>
    <t xml:space="preserve">Belanja Bantuan Sosial Barang yang akan Diserahkan kepada Pihak Ketiga/Masyarakat </t>
  </si>
  <si>
    <t>Belanja Hibah Barang yang Akan Diserahkan kepada Pihak Ketiga</t>
  </si>
  <si>
    <t>Belanja Uang yang Diberikan Kepada Pihak Ketiga/Masy</t>
  </si>
  <si>
    <t>Belanja Hadiah Uang</t>
  </si>
  <si>
    <t>Belanja Hadiah Barang</t>
  </si>
  <si>
    <t>Belanja Publikasi</t>
  </si>
  <si>
    <t>Belanja Barang dan Jasa BLUD</t>
  </si>
  <si>
    <t>5.1.3</t>
  </si>
  <si>
    <t>Belanja Hibah</t>
  </si>
  <si>
    <t>5.1.4</t>
  </si>
  <si>
    <t>Belanja Bantuan Sosial</t>
  </si>
  <si>
    <t>5.2</t>
  </si>
  <si>
    <t>BELANJA MODAL</t>
  </si>
  <si>
    <t>5.2.1</t>
  </si>
  <si>
    <t>Belanja Modal Pengadaan Tanah</t>
  </si>
  <si>
    <t>Tanah</t>
  </si>
  <si>
    <t>Belanja Modal Pengadaan Peralatan dan Mesin</t>
  </si>
  <si>
    <t>Alat-alat Besar</t>
  </si>
  <si>
    <t>Alat-alat Angkutan</t>
  </si>
  <si>
    <t>Alat-alat Bengkel</t>
  </si>
  <si>
    <t>Alat-alat Pertanian / Peternakan</t>
  </si>
  <si>
    <t>Alat-alat Kantor dan Rumah Tangga</t>
  </si>
  <si>
    <t>Alat-alat Studio dan Komunikasi</t>
  </si>
  <si>
    <t>Alat-alat Kedokteran</t>
  </si>
  <si>
    <t>Alat-alat Laboratorium</t>
  </si>
  <si>
    <t>Alat-alat Keamanan</t>
  </si>
  <si>
    <t>Belanja Modal Pengadaan Gedung dan Bangunan</t>
  </si>
  <si>
    <t>Bangunan Gedung</t>
  </si>
  <si>
    <t>Bangunan Monumen</t>
  </si>
  <si>
    <t>Belanja Modal Pengadaan Jalan, Irigasi dan Jaringan</t>
  </si>
  <si>
    <t>Jalan dan Jembatan</t>
  </si>
  <si>
    <t>Bangunan Air / Irigasi</t>
  </si>
  <si>
    <t>Instalasi</t>
  </si>
  <si>
    <t>Jaringan</t>
  </si>
  <si>
    <t>Belanja Modal Pengadaan Aset Tetap Lainnya</t>
  </si>
  <si>
    <t>Buku Perpustakaan</t>
  </si>
  <si>
    <t>Barang Bercorak Kesenian/Kebudayaan</t>
  </si>
  <si>
    <t>Hewan Ternak dan Tumbuhan</t>
  </si>
  <si>
    <t>5.3</t>
  </si>
  <si>
    <t>BELANJA TIDAK TERDUGA</t>
  </si>
  <si>
    <t>5.3.1</t>
  </si>
  <si>
    <t>Belanja Tidak Terduga</t>
  </si>
  <si>
    <t>5.4</t>
  </si>
  <si>
    <t>BELANJA TRANSFER/BAGI HASIL KABUPATEN/KOTA</t>
  </si>
  <si>
    <t>5.4.1</t>
  </si>
  <si>
    <t>Belanja Bagi Hasil Pajak Daerah kepada Kab/Kota</t>
  </si>
  <si>
    <t>5.4.2</t>
  </si>
  <si>
    <t>Belanja Bagi Hasil Retribusi Daerah kepada Kab/Kota</t>
  </si>
  <si>
    <t>5.4.3</t>
  </si>
  <si>
    <t>Belanja Bantuan Keuangan kepada Kab/Kota</t>
  </si>
  <si>
    <t>5.4.4</t>
  </si>
  <si>
    <t>Belanja Bantuan Keuangan kepada Desa</t>
  </si>
  <si>
    <t>5.4.5</t>
  </si>
  <si>
    <t>Belanja Bantuan Kepada Partai Politik</t>
  </si>
  <si>
    <t>5.4.6</t>
  </si>
  <si>
    <t>Belanja bantuan Keuangan Kepada Pemda Lain</t>
  </si>
  <si>
    <t>JUMLAH BELANJA</t>
  </si>
  <si>
    <t>SURPLUS/DEFISIT</t>
  </si>
  <si>
    <t>PEMBIAYAAN</t>
  </si>
  <si>
    <t>6.1</t>
  </si>
  <si>
    <t>Penerimaan Pembiayaan Daerah</t>
  </si>
  <si>
    <t>6.1.1</t>
  </si>
  <si>
    <t>Penggunaan SILPA</t>
  </si>
  <si>
    <t>6.1.2</t>
  </si>
  <si>
    <t>Pencairan Dana Cadangan</t>
  </si>
  <si>
    <t>6.1.3</t>
  </si>
  <si>
    <t>Penerimaan Pinjaman Pokok Dana Talangan Pengadaan Pangan</t>
  </si>
  <si>
    <t>6.1.4</t>
  </si>
  <si>
    <t>Penerimaan Pinjaman Pokok Dana Bergulir</t>
  </si>
  <si>
    <t>6.2.</t>
  </si>
  <si>
    <t>Pengeluaran Daerah</t>
  </si>
  <si>
    <t>6.2.1</t>
  </si>
  <si>
    <t>Penyertaan Modal ( Investasi ) Pemerintah Daerah</t>
  </si>
  <si>
    <t>6.2.2</t>
  </si>
  <si>
    <t>Pembentukan Dana Cadangan</t>
  </si>
  <si>
    <t>PEMBIAYAAN NETTO</t>
  </si>
  <si>
    <t>SISA LEBIH PEMBIAYAAN 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</si>
</sst>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7" fillId="0" borderId="0"/>
  </cellStyleXfs>
  <cellXfs count="53">
    <xf numFmtId="0" fontId="0" fillId="0" borderId="0" xfId="0"/>
    <xf numFmtId="41" fontId="3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1" fontId="5" fillId="0" borderId="0" xfId="2" applyFont="1" applyFill="1"/>
    <xf numFmtId="0" fontId="3" fillId="0" borderId="0" xfId="3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4" applyFont="1" applyFill="1"/>
    <xf numFmtId="0" fontId="9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center" vertical="center"/>
    </xf>
    <xf numFmtId="41" fontId="10" fillId="0" borderId="2" xfId="2" quotePrefix="1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center" vertical="center" wrapText="1"/>
    </xf>
    <xf numFmtId="41" fontId="10" fillId="0" borderId="2" xfId="2" applyFont="1" applyFill="1" applyBorder="1" applyAlignment="1">
      <alignment horizontal="center" vertical="center"/>
    </xf>
    <xf numFmtId="41" fontId="10" fillId="0" borderId="2" xfId="2" quotePrefix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41" fontId="10" fillId="0" borderId="6" xfId="2" applyFont="1" applyFill="1" applyBorder="1" applyAlignment="1">
      <alignment horizontal="center" vertical="center"/>
    </xf>
    <xf numFmtId="41" fontId="10" fillId="0" borderId="6" xfId="2" quotePrefix="1" applyFont="1" applyFill="1" applyBorder="1" applyAlignment="1">
      <alignment horizontal="center" vertical="center"/>
    </xf>
    <xf numFmtId="41" fontId="10" fillId="0" borderId="6" xfId="2" applyFont="1" applyFill="1" applyBorder="1" applyAlignment="1">
      <alignment horizontal="center" vertical="center" wrapText="1"/>
    </xf>
    <xf numFmtId="41" fontId="10" fillId="0" borderId="7" xfId="2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left" vertical="center"/>
    </xf>
    <xf numFmtId="0" fontId="10" fillId="0" borderId="9" xfId="2" applyNumberFormat="1" applyFont="1" applyFill="1" applyBorder="1" applyAlignment="1">
      <alignment horizontal="center" vertical="center"/>
    </xf>
    <xf numFmtId="41" fontId="10" fillId="0" borderId="10" xfId="2" applyFont="1" applyFill="1" applyBorder="1"/>
    <xf numFmtId="0" fontId="10" fillId="0" borderId="11" xfId="2" applyNumberFormat="1" applyFont="1" applyFill="1" applyBorder="1" applyAlignment="1">
      <alignment horizontal="left" vertical="center"/>
    </xf>
    <xf numFmtId="0" fontId="10" fillId="0" borderId="12" xfId="2" applyNumberFormat="1" applyFont="1" applyFill="1" applyBorder="1" applyAlignment="1">
      <alignment horizontal="center" vertical="center"/>
    </xf>
    <xf numFmtId="41" fontId="10" fillId="0" borderId="13" xfId="2" applyFont="1" applyFill="1" applyBorder="1"/>
    <xf numFmtId="164" fontId="10" fillId="0" borderId="13" xfId="2" applyNumberFormat="1" applyFont="1" applyFill="1" applyBorder="1"/>
    <xf numFmtId="164" fontId="10" fillId="0" borderId="13" xfId="2" quotePrefix="1" applyNumberFormat="1" applyFont="1" applyFill="1" applyBorder="1"/>
    <xf numFmtId="0" fontId="11" fillId="0" borderId="11" xfId="2" applyNumberFormat="1" applyFont="1" applyFill="1" applyBorder="1" applyAlignment="1">
      <alignment horizontal="left" vertical="center"/>
    </xf>
    <xf numFmtId="0" fontId="11" fillId="0" borderId="12" xfId="2" applyNumberFormat="1" applyFont="1" applyFill="1" applyBorder="1" applyAlignment="1">
      <alignment horizontal="center" vertical="center"/>
    </xf>
    <xf numFmtId="41" fontId="11" fillId="0" borderId="13" xfId="2" applyFont="1" applyFill="1" applyBorder="1"/>
    <xf numFmtId="164" fontId="11" fillId="0" borderId="13" xfId="2" quotePrefix="1" applyNumberFormat="1" applyFont="1" applyFill="1" applyBorder="1"/>
    <xf numFmtId="164" fontId="11" fillId="0" borderId="13" xfId="2" applyNumberFormat="1" applyFont="1" applyFill="1" applyBorder="1"/>
    <xf numFmtId="164" fontId="12" fillId="0" borderId="13" xfId="2" quotePrefix="1" applyNumberFormat="1" applyFont="1" applyFill="1" applyBorder="1"/>
    <xf numFmtId="41" fontId="10" fillId="0" borderId="13" xfId="2" applyFont="1" applyFill="1" applyBorder="1" applyAlignment="1">
      <alignment wrapText="1"/>
    </xf>
    <xf numFmtId="164" fontId="12" fillId="0" borderId="13" xfId="2" applyNumberFormat="1" applyFont="1" applyFill="1" applyBorder="1"/>
    <xf numFmtId="41" fontId="10" fillId="0" borderId="13" xfId="2" applyFont="1" applyFill="1" applyBorder="1" applyAlignment="1">
      <alignment horizontal="left"/>
    </xf>
    <xf numFmtId="0" fontId="10" fillId="0" borderId="14" xfId="2" applyNumberFormat="1" applyFont="1" applyFill="1" applyBorder="1" applyAlignment="1">
      <alignment horizontal="left" vertical="center"/>
    </xf>
    <xf numFmtId="0" fontId="10" fillId="0" borderId="15" xfId="2" applyNumberFormat="1" applyFont="1" applyFill="1" applyBorder="1" applyAlignment="1">
      <alignment horizontal="center" vertical="center"/>
    </xf>
    <xf numFmtId="41" fontId="10" fillId="0" borderId="16" xfId="2" applyFont="1" applyFill="1" applyBorder="1"/>
    <xf numFmtId="164" fontId="10" fillId="0" borderId="16" xfId="2" applyNumberFormat="1" applyFont="1" applyFill="1" applyBorder="1"/>
    <xf numFmtId="41" fontId="10" fillId="0" borderId="0" xfId="2" applyFont="1" applyFill="1" applyAlignment="1">
      <alignment horizontal="center" vertical="center"/>
    </xf>
    <xf numFmtId="41" fontId="10" fillId="0" borderId="0" xfId="2" applyFont="1" applyFill="1"/>
    <xf numFmtId="41" fontId="11" fillId="0" borderId="0" xfId="2" applyFont="1" applyFill="1"/>
    <xf numFmtId="41" fontId="8" fillId="0" borderId="0" xfId="1" applyFont="1" applyFill="1"/>
    <xf numFmtId="0" fontId="5" fillId="0" borderId="0" xfId="2" applyNumberFormat="1" applyFont="1" applyFill="1" applyAlignment="1">
      <alignment horizontal="center" vertical="center"/>
    </xf>
    <xf numFmtId="164" fontId="8" fillId="0" borderId="0" xfId="4" applyNumberFormat="1" applyFont="1" applyFill="1"/>
    <xf numFmtId="0" fontId="13" fillId="0" borderId="0" xfId="4" applyFont="1" applyFill="1"/>
    <xf numFmtId="41" fontId="8" fillId="0" borderId="0" xfId="4" applyNumberFormat="1" applyFont="1" applyFill="1"/>
  </cellXfs>
  <cellStyles count="5">
    <cellStyle name="Comma [0]" xfId="1" builtinId="6"/>
    <cellStyle name="Comma [0] 36" xfId="2" xr:uid="{735F4FE2-CEA6-4FD9-BDC4-1483C9AD701C}"/>
    <cellStyle name="Normal" xfId="0" builtinId="0"/>
    <cellStyle name="Normal 3 7 4" xfId="3" xr:uid="{68E0175C-9C87-4D24-82E7-C2A84DB7312F}"/>
    <cellStyle name="Normal 45" xfId="4" xr:uid="{C3B45CE4-0D52-4250-BE24-C149EEFB2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748230</xdr:colOff>
      <xdr:row>0</xdr:row>
      <xdr:rowOff>71437</xdr:rowOff>
    </xdr:from>
    <xdr:to>
      <xdr:col>2</xdr:col>
      <xdr:colOff>178594</xdr:colOff>
      <xdr:row>4</xdr:row>
      <xdr:rowOff>130696</xdr:rowOff>
    </xdr:to>
    <xdr:pic>
      <xdr:nvPicPr>
        <xdr:cNvPr id="2" name="Picture 1" descr="https://epenatausahaan.jatengprov.go.id/themes/images/logo.png">
          <a:extLst>
            <a:ext uri="{FF2B5EF4-FFF2-40B4-BE49-F238E27FC236}">
              <a16:creationId xmlns:a16="http://schemas.microsoft.com/office/drawing/2014/main" id="{544E1BBD-EDE8-485B-A62E-5209D21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30" y="71437"/>
          <a:ext cx="1061520" cy="964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ntor/2018/SETDA/Dokumen/PPID/materi%20PPID%20WEB/Laporan%20Keuangan%20PPID/PPID%202018/03.%20LAPORAN%20KEUANGAN%202017%20UN%20AUDIT/SETDA/dip/LO%20&amp;%20LPE%20ANAUDITED%20TA%202017%20-%20SETDA%20-%20DATA%20SUDAH%20DI%20KOREKSI%20AKUTAN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ata%202017\Dian%20File\Desk%202017\Materi%20Desk\l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"/>
      <sheetName val="LRA STLH KONVERSI (RINCI)"/>
      <sheetName val="ASET TETAP"/>
      <sheetName val="ASET LAINNYA"/>
      <sheetName val="SUSUT &amp; AMOR"/>
      <sheetName val="NERACA"/>
      <sheetName val="LPE"/>
      <sheetName val="LO"/>
      <sheetName val="PENDAPATAN LO"/>
      <sheetName val="BEBAN PEGAWAI"/>
      <sheetName val="BEBAN PERSEDIAAN"/>
      <sheetName val="BEBAN JASA"/>
      <sheetName val="BEBAN PREMI ASURANSI"/>
      <sheetName val="BELANJA DBYAR DMUKA"/>
      <sheetName val="BEBAN SEWA"/>
      <sheetName val="BEBAN PEMELIHARAAN"/>
      <sheetName val="BEBAN PERJALANAN DINAS"/>
      <sheetName val="BEBAN LAIN-LAIN"/>
    </sheetNames>
    <sheetDataSet>
      <sheetData sheetId="0">
        <row r="50">
          <cell r="C50">
            <v>6500617000</v>
          </cell>
          <cell r="D50">
            <v>6009708715</v>
          </cell>
        </row>
        <row r="65">
          <cell r="C65">
            <v>544250000</v>
          </cell>
          <cell r="D65">
            <v>518256150</v>
          </cell>
        </row>
        <row r="71">
          <cell r="C71">
            <v>15187077000</v>
          </cell>
          <cell r="D71">
            <v>14176135625</v>
          </cell>
        </row>
        <row r="89">
          <cell r="C89">
            <v>571000000</v>
          </cell>
          <cell r="D89">
            <v>541961500</v>
          </cell>
        </row>
        <row r="93">
          <cell r="C93">
            <v>3459000000</v>
          </cell>
          <cell r="D93">
            <v>3195815089</v>
          </cell>
        </row>
        <row r="97">
          <cell r="C97">
            <v>2627523000</v>
          </cell>
          <cell r="D97">
            <v>2362276315</v>
          </cell>
        </row>
        <row r="101">
          <cell r="C101">
            <v>2800150000</v>
          </cell>
          <cell r="D101">
            <v>2584285000</v>
          </cell>
        </row>
        <row r="107">
          <cell r="C107">
            <v>463750000</v>
          </cell>
          <cell r="D107">
            <v>393420000</v>
          </cell>
        </row>
        <row r="110">
          <cell r="C110">
            <v>3118663000</v>
          </cell>
          <cell r="D110">
            <v>2707763000</v>
          </cell>
        </row>
        <row r="118">
          <cell r="C118">
            <v>14731860000</v>
          </cell>
          <cell r="D118">
            <v>13911856950</v>
          </cell>
        </row>
        <row r="124">
          <cell r="C124">
            <v>19950000</v>
          </cell>
          <cell r="D124">
            <v>19950000</v>
          </cell>
        </row>
        <row r="127">
          <cell r="C127">
            <v>249300000</v>
          </cell>
          <cell r="D127">
            <v>248160000</v>
          </cell>
        </row>
        <row r="130">
          <cell r="C130">
            <v>152400000</v>
          </cell>
          <cell r="D130">
            <v>59770000</v>
          </cell>
        </row>
        <row r="134">
          <cell r="C134">
            <v>30241050000</v>
          </cell>
          <cell r="D134">
            <v>27755343078</v>
          </cell>
        </row>
        <row r="139">
          <cell r="C139">
            <v>88000000</v>
          </cell>
          <cell r="D139">
            <v>85500000</v>
          </cell>
        </row>
        <row r="142">
          <cell r="C142">
            <v>5733708000</v>
          </cell>
          <cell r="D142">
            <v>5274671701</v>
          </cell>
        </row>
        <row r="148">
          <cell r="C148">
            <v>735500000</v>
          </cell>
          <cell r="D148">
            <v>668867500</v>
          </cell>
        </row>
        <row r="154">
          <cell r="C154">
            <v>67935000</v>
          </cell>
          <cell r="D154">
            <v>67170000</v>
          </cell>
        </row>
        <row r="158">
          <cell r="C158">
            <v>454000000</v>
          </cell>
          <cell r="D158">
            <v>358000000</v>
          </cell>
        </row>
        <row r="163">
          <cell r="C163">
            <v>856564000</v>
          </cell>
          <cell r="D163">
            <v>827252500</v>
          </cell>
        </row>
        <row r="166">
          <cell r="C166">
            <v>30000000</v>
          </cell>
          <cell r="D166">
            <v>28750000</v>
          </cell>
        </row>
        <row r="169">
          <cell r="C169">
            <v>177350000</v>
          </cell>
          <cell r="D169">
            <v>151750000</v>
          </cell>
        </row>
        <row r="172">
          <cell r="C172">
            <v>1331386000</v>
          </cell>
          <cell r="D172">
            <v>1267289500</v>
          </cell>
        </row>
        <row r="177">
          <cell r="C177">
            <v>485150000</v>
          </cell>
          <cell r="D177">
            <v>383424000</v>
          </cell>
        </row>
        <row r="182">
          <cell r="C182">
            <v>262350000</v>
          </cell>
          <cell r="D182">
            <v>254850000</v>
          </cell>
        </row>
        <row r="185">
          <cell r="C185">
            <v>26800000</v>
          </cell>
          <cell r="D185">
            <v>26000000</v>
          </cell>
        </row>
        <row r="191">
          <cell r="C191">
            <v>35250000</v>
          </cell>
          <cell r="D191">
            <v>26347600</v>
          </cell>
        </row>
        <row r="197">
          <cell r="C197">
            <v>10800000</v>
          </cell>
          <cell r="D197">
            <v>10500000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TA 2017 PER SKPD"/>
    </sheetNames>
    <sheetDataSet>
      <sheetData sheetId="0" refreshError="1">
        <row r="55">
          <cell r="BY55">
            <v>-182086298397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0BF2-6048-4850-8C46-1769EDBF5EF3}">
  <dimension ref="A1:H156"/>
  <sheetViews>
    <sheetView tabSelected="1" topLeftCell="A136" zoomScale="80" zoomScaleNormal="80" workbookViewId="0">
      <selection activeCell="E156" sqref="E156"/>
    </sheetView>
  </sheetViews>
  <sheetFormatPr defaultColWidth="29.140625" defaultRowHeight="14.25" x14ac:dyDescent="0.2"/>
  <cols>
    <col min="1" max="1" width="15.140625" style="6" customWidth="1"/>
    <col min="2" max="2" width="9.28515625" style="6" customWidth="1"/>
    <col min="3" max="3" width="68.85546875" style="6" customWidth="1"/>
    <col min="4" max="4" width="23.42578125" style="6" customWidth="1"/>
    <col min="5" max="5" width="24.28515625" style="6" customWidth="1"/>
    <col min="6" max="6" width="8.7109375" style="6" customWidth="1"/>
    <col min="7" max="7" width="24.7109375" style="6" customWidth="1"/>
    <col min="8" max="8" width="31" style="6" customWidth="1"/>
    <col min="9" max="16384" width="29.140625" style="6"/>
  </cols>
  <sheetData>
    <row r="1" spans="1:8" s="3" customFormat="1" ht="18" x14ac:dyDescent="0.25">
      <c r="A1" s="1"/>
      <c r="B1" s="1"/>
      <c r="C1" s="2" t="s">
        <v>0</v>
      </c>
      <c r="D1" s="2"/>
      <c r="E1" s="2"/>
      <c r="F1" s="2"/>
      <c r="G1" s="2"/>
    </row>
    <row r="2" spans="1:8" s="3" customFormat="1" ht="18" x14ac:dyDescent="0.25">
      <c r="A2" s="4"/>
      <c r="B2" s="4"/>
      <c r="C2" s="2" t="s">
        <v>1</v>
      </c>
      <c r="D2" s="2"/>
      <c r="E2" s="2"/>
      <c r="F2" s="2"/>
      <c r="G2" s="2"/>
    </row>
    <row r="3" spans="1:8" s="3" customFormat="1" ht="18" x14ac:dyDescent="0.25">
      <c r="A3" s="4"/>
      <c r="B3" s="4"/>
      <c r="C3" s="2" t="s">
        <v>2</v>
      </c>
      <c r="D3" s="2"/>
      <c r="E3" s="2"/>
      <c r="F3" s="2"/>
      <c r="G3" s="2"/>
    </row>
    <row r="4" spans="1:8" ht="18" x14ac:dyDescent="0.25">
      <c r="A4" s="4"/>
      <c r="B4" s="4"/>
      <c r="C4" s="5" t="s">
        <v>3</v>
      </c>
      <c r="D4" s="5"/>
      <c r="E4" s="5"/>
      <c r="F4" s="5"/>
      <c r="G4" s="5"/>
    </row>
    <row r="5" spans="1:8" ht="15.75" x14ac:dyDescent="0.25">
      <c r="A5" s="7"/>
      <c r="B5" s="8"/>
      <c r="C5" s="9"/>
      <c r="D5" s="3"/>
      <c r="E5" s="3"/>
      <c r="F5" s="3"/>
    </row>
    <row r="6" spans="1:8" s="45" customFormat="1" ht="15.75" x14ac:dyDescent="0.25">
      <c r="A6" s="10" t="s">
        <v>4</v>
      </c>
      <c r="B6" s="11" t="s">
        <v>5</v>
      </c>
      <c r="C6" s="12" t="s">
        <v>6</v>
      </c>
      <c r="D6" s="13" t="s">
        <v>7</v>
      </c>
      <c r="E6" s="12"/>
      <c r="F6" s="12"/>
      <c r="G6" s="14" t="s">
        <v>8</v>
      </c>
      <c r="H6" s="15" t="s">
        <v>9</v>
      </c>
    </row>
    <row r="7" spans="1:8" s="45" customFormat="1" ht="15.75" x14ac:dyDescent="0.25">
      <c r="A7" s="10"/>
      <c r="B7" s="11"/>
      <c r="C7" s="12"/>
      <c r="D7" s="16" t="s">
        <v>10</v>
      </c>
      <c r="E7" s="16" t="s">
        <v>11</v>
      </c>
      <c r="F7" s="17" t="s">
        <v>12</v>
      </c>
      <c r="G7" s="14"/>
      <c r="H7" s="15"/>
    </row>
    <row r="8" spans="1:8" s="45" customFormat="1" ht="15.75" x14ac:dyDescent="0.25">
      <c r="A8" s="18"/>
      <c r="B8" s="19"/>
      <c r="C8" s="20"/>
      <c r="D8" s="20"/>
      <c r="E8" s="20"/>
      <c r="F8" s="21"/>
      <c r="G8" s="22"/>
      <c r="H8" s="23"/>
    </row>
    <row r="9" spans="1:8" s="46" customFormat="1" ht="15.75" x14ac:dyDescent="0.25">
      <c r="A9" s="24">
        <v>4</v>
      </c>
      <c r="B9" s="25">
        <v>1</v>
      </c>
      <c r="C9" s="26" t="s">
        <v>13</v>
      </c>
      <c r="D9" s="26"/>
      <c r="E9" s="26"/>
      <c r="F9" s="26"/>
      <c r="G9" s="26"/>
      <c r="H9" s="26"/>
    </row>
    <row r="10" spans="1:8" s="46" customFormat="1" ht="15.75" x14ac:dyDescent="0.25">
      <c r="A10" s="27" t="s">
        <v>14</v>
      </c>
      <c r="B10" s="28">
        <v>2</v>
      </c>
      <c r="C10" s="29" t="s">
        <v>15</v>
      </c>
      <c r="D10" s="30">
        <f>+D11+D12+D16+D17</f>
        <v>2425000000</v>
      </c>
      <c r="E10" s="30">
        <f>+E11+E12+E16+E17</f>
        <v>2236180000</v>
      </c>
      <c r="F10" s="30">
        <f>E10/D10*100</f>
        <v>92.213608247422684</v>
      </c>
      <c r="G10" s="30">
        <f>+G11+G12+G16+G17</f>
        <v>1940000000</v>
      </c>
      <c r="H10" s="29"/>
    </row>
    <row r="11" spans="1:8" s="46" customFormat="1" ht="15.75" x14ac:dyDescent="0.25">
      <c r="A11" s="27" t="s">
        <v>16</v>
      </c>
      <c r="B11" s="28">
        <v>3</v>
      </c>
      <c r="C11" s="29" t="s">
        <v>17</v>
      </c>
      <c r="D11" s="31">
        <v>0</v>
      </c>
      <c r="E11" s="31">
        <v>0</v>
      </c>
      <c r="F11" s="31">
        <v>0</v>
      </c>
      <c r="G11" s="31">
        <v>0</v>
      </c>
      <c r="H11" s="29"/>
    </row>
    <row r="12" spans="1:8" s="46" customFormat="1" ht="15.75" x14ac:dyDescent="0.25">
      <c r="A12" s="27" t="s">
        <v>18</v>
      </c>
      <c r="B12" s="28">
        <v>4</v>
      </c>
      <c r="C12" s="29" t="s">
        <v>19</v>
      </c>
      <c r="D12" s="30">
        <f>SUM(D13:D15)</f>
        <v>2425000000</v>
      </c>
      <c r="E12" s="30">
        <f>SUM(E13:E15)</f>
        <v>2236180000</v>
      </c>
      <c r="F12" s="30">
        <f>E12/D12*100</f>
        <v>92.213608247422684</v>
      </c>
      <c r="G12" s="30">
        <f>SUM(G13:G15)</f>
        <v>1940000000</v>
      </c>
      <c r="H12" s="29"/>
    </row>
    <row r="13" spans="1:8" s="47" customFormat="1" ht="15" x14ac:dyDescent="0.2">
      <c r="A13" s="32"/>
      <c r="B13" s="33"/>
      <c r="C13" s="34" t="s">
        <v>20</v>
      </c>
      <c r="D13" s="35"/>
      <c r="E13" s="35"/>
      <c r="F13" s="35">
        <v>0</v>
      </c>
      <c r="G13" s="35"/>
      <c r="H13" s="34"/>
    </row>
    <row r="14" spans="1:8" s="47" customFormat="1" ht="15" x14ac:dyDescent="0.2">
      <c r="A14" s="32"/>
      <c r="B14" s="33"/>
      <c r="C14" s="34" t="s">
        <v>21</v>
      </c>
      <c r="D14" s="35">
        <v>2425000000</v>
      </c>
      <c r="E14" s="35">
        <v>2236180000</v>
      </c>
      <c r="F14" s="35">
        <f>E14/D14*100</f>
        <v>92.213608247422684</v>
      </c>
      <c r="G14" s="35">
        <v>1940000000</v>
      </c>
      <c r="H14" s="34"/>
    </row>
    <row r="15" spans="1:8" s="47" customFormat="1" ht="15" x14ac:dyDescent="0.2">
      <c r="A15" s="32"/>
      <c r="B15" s="33"/>
      <c r="C15" s="34" t="s">
        <v>22</v>
      </c>
      <c r="D15" s="35"/>
      <c r="E15" s="35"/>
      <c r="F15" s="35">
        <v>0</v>
      </c>
      <c r="G15" s="35"/>
      <c r="H15" s="34"/>
    </row>
    <row r="16" spans="1:8" s="46" customFormat="1" ht="15.75" x14ac:dyDescent="0.25">
      <c r="A16" s="27" t="s">
        <v>23</v>
      </c>
      <c r="B16" s="28">
        <v>5</v>
      </c>
      <c r="C16" s="29" t="s">
        <v>24</v>
      </c>
      <c r="D16" s="31">
        <v>0</v>
      </c>
      <c r="E16" s="31">
        <v>0</v>
      </c>
      <c r="F16" s="31">
        <v>0</v>
      </c>
      <c r="G16" s="31">
        <v>0</v>
      </c>
      <c r="H16" s="29"/>
    </row>
    <row r="17" spans="1:8" s="46" customFormat="1" ht="15.75" x14ac:dyDescent="0.25">
      <c r="A17" s="27" t="s">
        <v>25</v>
      </c>
      <c r="B17" s="28">
        <v>6</v>
      </c>
      <c r="C17" s="29" t="s">
        <v>26</v>
      </c>
      <c r="D17" s="30">
        <f>SUM(D18:D30)</f>
        <v>0</v>
      </c>
      <c r="E17" s="30">
        <f>SUM(E18:E30)</f>
        <v>0</v>
      </c>
      <c r="F17" s="30">
        <v>0</v>
      </c>
      <c r="G17" s="30">
        <f>SUM(G18:G30)</f>
        <v>0</v>
      </c>
      <c r="H17" s="29"/>
    </row>
    <row r="18" spans="1:8" s="47" customFormat="1" ht="15" x14ac:dyDescent="0.2">
      <c r="A18" s="32"/>
      <c r="B18" s="33"/>
      <c r="C18" s="34" t="s">
        <v>27</v>
      </c>
      <c r="D18" s="36">
        <v>0</v>
      </c>
      <c r="E18" s="36">
        <v>0</v>
      </c>
      <c r="F18" s="36">
        <v>0</v>
      </c>
      <c r="G18" s="36">
        <v>0</v>
      </c>
      <c r="H18" s="34"/>
    </row>
    <row r="19" spans="1:8" s="47" customFormat="1" ht="15" x14ac:dyDescent="0.2">
      <c r="A19" s="32"/>
      <c r="B19" s="33"/>
      <c r="C19" s="34" t="s">
        <v>28</v>
      </c>
      <c r="D19" s="36">
        <v>0</v>
      </c>
      <c r="E19" s="36">
        <v>0</v>
      </c>
      <c r="F19" s="36">
        <v>0</v>
      </c>
      <c r="G19" s="36">
        <v>0</v>
      </c>
      <c r="H19" s="34"/>
    </row>
    <row r="20" spans="1:8" s="47" customFormat="1" ht="15" x14ac:dyDescent="0.2">
      <c r="A20" s="32"/>
      <c r="B20" s="33"/>
      <c r="C20" s="34" t="s">
        <v>29</v>
      </c>
      <c r="D20" s="36">
        <v>0</v>
      </c>
      <c r="E20" s="36">
        <v>0</v>
      </c>
      <c r="F20" s="36">
        <v>0</v>
      </c>
      <c r="G20" s="36">
        <v>0</v>
      </c>
      <c r="H20" s="34"/>
    </row>
    <row r="21" spans="1:8" s="47" customFormat="1" ht="15" x14ac:dyDescent="0.2">
      <c r="A21" s="32"/>
      <c r="B21" s="33"/>
      <c r="C21" s="34" t="s">
        <v>30</v>
      </c>
      <c r="D21" s="36">
        <v>0</v>
      </c>
      <c r="E21" s="36">
        <v>0</v>
      </c>
      <c r="F21" s="36">
        <v>0</v>
      </c>
      <c r="G21" s="36">
        <v>0</v>
      </c>
      <c r="H21" s="34"/>
    </row>
    <row r="22" spans="1:8" s="47" customFormat="1" ht="15" x14ac:dyDescent="0.2">
      <c r="A22" s="32"/>
      <c r="B22" s="33"/>
      <c r="C22" s="34" t="s">
        <v>31</v>
      </c>
      <c r="D22" s="36">
        <v>0</v>
      </c>
      <c r="E22" s="36">
        <v>0</v>
      </c>
      <c r="F22" s="36">
        <v>0</v>
      </c>
      <c r="G22" s="36">
        <v>0</v>
      </c>
      <c r="H22" s="34"/>
    </row>
    <row r="23" spans="1:8" s="47" customFormat="1" ht="15" x14ac:dyDescent="0.2">
      <c r="A23" s="32"/>
      <c r="B23" s="33"/>
      <c r="C23" s="34" t="s">
        <v>32</v>
      </c>
      <c r="D23" s="36">
        <v>0</v>
      </c>
      <c r="E23" s="36">
        <v>0</v>
      </c>
      <c r="F23" s="36">
        <v>0</v>
      </c>
      <c r="G23" s="36">
        <v>0</v>
      </c>
      <c r="H23" s="34"/>
    </row>
    <row r="24" spans="1:8" s="47" customFormat="1" ht="15" x14ac:dyDescent="0.2">
      <c r="A24" s="32"/>
      <c r="B24" s="33"/>
      <c r="C24" s="34" t="s">
        <v>33</v>
      </c>
      <c r="D24" s="36">
        <v>0</v>
      </c>
      <c r="E24" s="36">
        <v>0</v>
      </c>
      <c r="F24" s="36">
        <v>0</v>
      </c>
      <c r="G24" s="36">
        <v>0</v>
      </c>
      <c r="H24" s="34"/>
    </row>
    <row r="25" spans="1:8" s="47" customFormat="1" ht="15" x14ac:dyDescent="0.2">
      <c r="A25" s="32"/>
      <c r="B25" s="33"/>
      <c r="C25" s="34" t="s">
        <v>34</v>
      </c>
      <c r="D25" s="36">
        <v>0</v>
      </c>
      <c r="E25" s="36">
        <v>0</v>
      </c>
      <c r="F25" s="36">
        <v>0</v>
      </c>
      <c r="G25" s="36">
        <v>0</v>
      </c>
      <c r="H25" s="34"/>
    </row>
    <row r="26" spans="1:8" s="47" customFormat="1" ht="15" x14ac:dyDescent="0.2">
      <c r="A26" s="32"/>
      <c r="B26" s="33"/>
      <c r="C26" s="34" t="s">
        <v>35</v>
      </c>
      <c r="D26" s="36">
        <v>0</v>
      </c>
      <c r="E26" s="36">
        <v>0</v>
      </c>
      <c r="F26" s="36">
        <v>0</v>
      </c>
      <c r="G26" s="36">
        <v>0</v>
      </c>
      <c r="H26" s="34"/>
    </row>
    <row r="27" spans="1:8" s="47" customFormat="1" ht="15" x14ac:dyDescent="0.2">
      <c r="A27" s="32"/>
      <c r="B27" s="33"/>
      <c r="C27" s="34" t="s">
        <v>36</v>
      </c>
      <c r="D27" s="36">
        <v>0</v>
      </c>
      <c r="E27" s="36">
        <v>0</v>
      </c>
      <c r="F27" s="36">
        <v>0</v>
      </c>
      <c r="G27" s="36">
        <v>0</v>
      </c>
      <c r="H27" s="34"/>
    </row>
    <row r="28" spans="1:8" s="47" customFormat="1" ht="15" x14ac:dyDescent="0.2">
      <c r="A28" s="32"/>
      <c r="B28" s="33"/>
      <c r="C28" s="34" t="s">
        <v>37</v>
      </c>
      <c r="D28" s="36">
        <v>0</v>
      </c>
      <c r="E28" s="36">
        <v>0</v>
      </c>
      <c r="F28" s="36">
        <v>0</v>
      </c>
      <c r="G28" s="36">
        <v>0</v>
      </c>
      <c r="H28" s="34"/>
    </row>
    <row r="29" spans="1:8" s="47" customFormat="1" ht="15" x14ac:dyDescent="0.2">
      <c r="A29" s="32"/>
      <c r="B29" s="33"/>
      <c r="C29" s="34" t="s">
        <v>38</v>
      </c>
      <c r="D29" s="36">
        <v>0</v>
      </c>
      <c r="E29" s="36">
        <v>0</v>
      </c>
      <c r="F29" s="36">
        <v>0</v>
      </c>
      <c r="G29" s="36">
        <v>0</v>
      </c>
      <c r="H29" s="34"/>
    </row>
    <row r="30" spans="1:8" s="47" customFormat="1" ht="15" x14ac:dyDescent="0.2">
      <c r="A30" s="32"/>
      <c r="B30" s="33"/>
      <c r="C30" s="34" t="s">
        <v>39</v>
      </c>
      <c r="D30" s="35"/>
      <c r="E30" s="35"/>
      <c r="F30" s="36">
        <v>0</v>
      </c>
      <c r="G30" s="37"/>
      <c r="H30" s="34"/>
    </row>
    <row r="31" spans="1:8" s="47" customFormat="1" ht="15.75" x14ac:dyDescent="0.25">
      <c r="A31" s="32"/>
      <c r="B31" s="33"/>
      <c r="C31" s="34"/>
      <c r="D31" s="30"/>
      <c r="E31" s="30"/>
      <c r="F31" s="30">
        <v>0</v>
      </c>
      <c r="G31" s="30"/>
      <c r="H31" s="34"/>
    </row>
    <row r="32" spans="1:8" s="46" customFormat="1" ht="15.75" x14ac:dyDescent="0.25">
      <c r="A32" s="27" t="s">
        <v>40</v>
      </c>
      <c r="B32" s="28">
        <v>7</v>
      </c>
      <c r="C32" s="29" t="s">
        <v>41</v>
      </c>
      <c r="D32" s="30">
        <f>D33+D38</f>
        <v>0</v>
      </c>
      <c r="E32" s="30">
        <f>E33+E38</f>
        <v>0</v>
      </c>
      <c r="F32" s="30">
        <v>0</v>
      </c>
      <c r="G32" s="30">
        <f>G33+G38</f>
        <v>0</v>
      </c>
      <c r="H32" s="29"/>
    </row>
    <row r="33" spans="1:8" s="46" customFormat="1" ht="15.75" x14ac:dyDescent="0.25">
      <c r="A33" s="27" t="s">
        <v>42</v>
      </c>
      <c r="B33" s="28">
        <v>8</v>
      </c>
      <c r="C33" s="38" t="s">
        <v>43</v>
      </c>
      <c r="D33" s="30">
        <f>SUM(D34:D37)</f>
        <v>0</v>
      </c>
      <c r="E33" s="30">
        <f>SUM(E34:E37)</f>
        <v>0</v>
      </c>
      <c r="F33" s="30">
        <v>0</v>
      </c>
      <c r="G33" s="30">
        <f>SUM(G34:G37)</f>
        <v>0</v>
      </c>
      <c r="H33" s="38"/>
    </row>
    <row r="34" spans="1:8" s="47" customFormat="1" ht="15" x14ac:dyDescent="0.2">
      <c r="A34" s="32" t="s">
        <v>44</v>
      </c>
      <c r="B34" s="33">
        <v>9</v>
      </c>
      <c r="C34" s="34" t="s">
        <v>45</v>
      </c>
      <c r="D34" s="36">
        <v>0</v>
      </c>
      <c r="E34" s="36">
        <v>0</v>
      </c>
      <c r="F34" s="36">
        <v>0</v>
      </c>
      <c r="G34" s="36">
        <v>0</v>
      </c>
      <c r="H34" s="34"/>
    </row>
    <row r="35" spans="1:8" s="47" customFormat="1" ht="15" x14ac:dyDescent="0.2">
      <c r="A35" s="32" t="s">
        <v>46</v>
      </c>
      <c r="B35" s="33">
        <v>10</v>
      </c>
      <c r="C35" s="34" t="s">
        <v>47</v>
      </c>
      <c r="D35" s="36">
        <v>0</v>
      </c>
      <c r="E35" s="36">
        <v>0</v>
      </c>
      <c r="F35" s="36">
        <v>0</v>
      </c>
      <c r="G35" s="36">
        <v>0</v>
      </c>
      <c r="H35" s="34"/>
    </row>
    <row r="36" spans="1:8" s="47" customFormat="1" ht="15" x14ac:dyDescent="0.2">
      <c r="A36" s="32" t="s">
        <v>48</v>
      </c>
      <c r="B36" s="33">
        <v>11</v>
      </c>
      <c r="C36" s="34" t="s">
        <v>49</v>
      </c>
      <c r="D36" s="36">
        <v>0</v>
      </c>
      <c r="E36" s="36">
        <v>0</v>
      </c>
      <c r="F36" s="36">
        <v>0</v>
      </c>
      <c r="G36" s="36">
        <v>0</v>
      </c>
      <c r="H36" s="34"/>
    </row>
    <row r="37" spans="1:8" s="47" customFormat="1" ht="15" x14ac:dyDescent="0.2">
      <c r="A37" s="32" t="s">
        <v>50</v>
      </c>
      <c r="B37" s="33">
        <v>12</v>
      </c>
      <c r="C37" s="34" t="s">
        <v>51</v>
      </c>
      <c r="D37" s="36">
        <v>0</v>
      </c>
      <c r="E37" s="36">
        <v>0</v>
      </c>
      <c r="F37" s="36">
        <v>0</v>
      </c>
      <c r="G37" s="36">
        <v>0</v>
      </c>
      <c r="H37" s="34"/>
    </row>
    <row r="38" spans="1:8" s="46" customFormat="1" ht="15.75" x14ac:dyDescent="0.25">
      <c r="A38" s="27" t="s">
        <v>52</v>
      </c>
      <c r="B38" s="28">
        <v>13</v>
      </c>
      <c r="C38" s="29" t="s">
        <v>53</v>
      </c>
      <c r="D38" s="30">
        <f>SUM(D39:D40)</f>
        <v>0</v>
      </c>
      <c r="E38" s="30">
        <f>SUM(E39:E40)</f>
        <v>0</v>
      </c>
      <c r="F38" s="30">
        <v>0</v>
      </c>
      <c r="G38" s="30">
        <f>SUM(G39:G40)</f>
        <v>0</v>
      </c>
      <c r="H38" s="29"/>
    </row>
    <row r="39" spans="1:8" s="46" customFormat="1" ht="15.75" x14ac:dyDescent="0.25">
      <c r="A39" s="32" t="s">
        <v>54</v>
      </c>
      <c r="B39" s="33">
        <v>14</v>
      </c>
      <c r="C39" s="34" t="s">
        <v>55</v>
      </c>
      <c r="D39" s="36">
        <v>0</v>
      </c>
      <c r="E39" s="36">
        <v>0</v>
      </c>
      <c r="F39" s="36">
        <v>0</v>
      </c>
      <c r="G39" s="36">
        <v>0</v>
      </c>
      <c r="H39" s="34"/>
    </row>
    <row r="40" spans="1:8" s="46" customFormat="1" ht="15.75" x14ac:dyDescent="0.25">
      <c r="A40" s="32" t="s">
        <v>56</v>
      </c>
      <c r="B40" s="33">
        <v>15</v>
      </c>
      <c r="C40" s="34" t="s">
        <v>57</v>
      </c>
      <c r="D40" s="36">
        <v>0</v>
      </c>
      <c r="E40" s="36">
        <v>0</v>
      </c>
      <c r="F40" s="36">
        <v>0</v>
      </c>
      <c r="G40" s="36">
        <v>0</v>
      </c>
      <c r="H40" s="34"/>
    </row>
    <row r="41" spans="1:8" s="46" customFormat="1" ht="15.75" x14ac:dyDescent="0.25">
      <c r="A41" s="27"/>
      <c r="B41" s="28"/>
      <c r="C41" s="29"/>
      <c r="D41" s="30"/>
      <c r="E41" s="30"/>
      <c r="F41" s="30">
        <v>0</v>
      </c>
      <c r="G41" s="30"/>
      <c r="H41" s="29"/>
    </row>
    <row r="42" spans="1:8" s="46" customFormat="1" ht="15.75" x14ac:dyDescent="0.25">
      <c r="A42" s="27" t="s">
        <v>58</v>
      </c>
      <c r="B42" s="28">
        <v>16</v>
      </c>
      <c r="C42" s="29" t="s">
        <v>59</v>
      </c>
      <c r="D42" s="30">
        <f>SUM(D43:D44)</f>
        <v>0</v>
      </c>
      <c r="E42" s="30">
        <f>SUM(E43:E44)</f>
        <v>0</v>
      </c>
      <c r="F42" s="30">
        <v>0</v>
      </c>
      <c r="G42" s="30">
        <f>SUM(G43:G44)</f>
        <v>0</v>
      </c>
      <c r="H42" s="29"/>
    </row>
    <row r="43" spans="1:8" s="47" customFormat="1" ht="15" x14ac:dyDescent="0.2">
      <c r="A43" s="32" t="s">
        <v>60</v>
      </c>
      <c r="B43" s="33">
        <v>17</v>
      </c>
      <c r="C43" s="34" t="s">
        <v>61</v>
      </c>
      <c r="D43" s="36">
        <v>0</v>
      </c>
      <c r="E43" s="36">
        <v>0</v>
      </c>
      <c r="F43" s="36">
        <v>0</v>
      </c>
      <c r="G43" s="36">
        <v>0</v>
      </c>
      <c r="H43" s="34"/>
    </row>
    <row r="44" spans="1:8" s="47" customFormat="1" ht="15" x14ac:dyDescent="0.2">
      <c r="A44" s="32" t="s">
        <v>62</v>
      </c>
      <c r="B44" s="33">
        <v>18</v>
      </c>
      <c r="C44" s="34" t="s">
        <v>63</v>
      </c>
      <c r="D44" s="36">
        <v>0</v>
      </c>
      <c r="E44" s="36">
        <v>0</v>
      </c>
      <c r="F44" s="36">
        <v>0</v>
      </c>
      <c r="G44" s="36">
        <v>0</v>
      </c>
      <c r="H44" s="34"/>
    </row>
    <row r="45" spans="1:8" s="47" customFormat="1" ht="15" x14ac:dyDescent="0.2">
      <c r="A45" s="32"/>
      <c r="B45" s="33"/>
      <c r="C45" s="34"/>
      <c r="D45" s="36"/>
      <c r="E45" s="36"/>
      <c r="F45" s="36">
        <v>0</v>
      </c>
      <c r="G45" s="36"/>
      <c r="H45" s="34"/>
    </row>
    <row r="46" spans="1:8" s="46" customFormat="1" ht="15.75" x14ac:dyDescent="0.25">
      <c r="A46" s="27"/>
      <c r="B46" s="28">
        <v>19</v>
      </c>
      <c r="C46" s="29" t="s">
        <v>64</v>
      </c>
      <c r="D46" s="30">
        <f>D10+D32+D42</f>
        <v>2425000000</v>
      </c>
      <c r="E46" s="30">
        <f>E10+E32+E42</f>
        <v>2236180000</v>
      </c>
      <c r="F46" s="30">
        <f>E46/D46*100</f>
        <v>92.213608247422684</v>
      </c>
      <c r="G46" s="30">
        <f>G10+G32+G42</f>
        <v>1940000000</v>
      </c>
      <c r="H46" s="29"/>
    </row>
    <row r="47" spans="1:8" s="46" customFormat="1" ht="15.75" x14ac:dyDescent="0.25">
      <c r="A47" s="27"/>
      <c r="B47" s="28"/>
      <c r="C47" s="29"/>
      <c r="D47" s="30"/>
      <c r="E47" s="30"/>
      <c r="F47" s="30"/>
      <c r="G47" s="30"/>
      <c r="H47" s="29"/>
    </row>
    <row r="48" spans="1:8" s="46" customFormat="1" ht="15.75" x14ac:dyDescent="0.25">
      <c r="A48" s="27">
        <v>5</v>
      </c>
      <c r="B48" s="28">
        <v>20</v>
      </c>
      <c r="C48" s="29" t="s">
        <v>65</v>
      </c>
      <c r="D48" s="30">
        <f>+D49+D94</f>
        <v>193628487000</v>
      </c>
      <c r="E48" s="30">
        <f>+E49+E94</f>
        <v>184322478397</v>
      </c>
      <c r="F48" s="30">
        <f>E48/D48*100</f>
        <v>95.193884563586977</v>
      </c>
      <c r="G48" s="30">
        <f>+G49+G94</f>
        <v>258611561084</v>
      </c>
      <c r="H48" s="29"/>
    </row>
    <row r="49" spans="1:8" s="46" customFormat="1" ht="15.75" x14ac:dyDescent="0.25">
      <c r="A49" s="27" t="s">
        <v>66</v>
      </c>
      <c r="B49" s="28">
        <v>21</v>
      </c>
      <c r="C49" s="29" t="s">
        <v>67</v>
      </c>
      <c r="D49" s="30">
        <f>+D50+D60+D89+D90</f>
        <v>190412837000</v>
      </c>
      <c r="E49" s="30">
        <f>+E50+E60+E89+E90</f>
        <v>181346314797</v>
      </c>
      <c r="F49" s="30">
        <f>E49/D49*100</f>
        <v>95.238492138531612</v>
      </c>
      <c r="G49" s="30">
        <f>+G50+G60+G89+G90</f>
        <v>246422642334</v>
      </c>
      <c r="H49" s="29"/>
    </row>
    <row r="50" spans="1:8" s="46" customFormat="1" ht="15.75" x14ac:dyDescent="0.25">
      <c r="A50" s="27" t="s">
        <v>68</v>
      </c>
      <c r="B50" s="28">
        <v>22</v>
      </c>
      <c r="C50" s="29" t="s">
        <v>69</v>
      </c>
      <c r="D50" s="30">
        <f>SUM(D51:D59)</f>
        <v>102667104000</v>
      </c>
      <c r="E50" s="30">
        <f>SUM(E51:E59)</f>
        <v>100407404174</v>
      </c>
      <c r="F50" s="30">
        <f>E50/D50*100</f>
        <v>97.799003051649336</v>
      </c>
      <c r="G50" s="30">
        <f>SUM(G51:G59)</f>
        <v>146289179053</v>
      </c>
      <c r="H50" s="29"/>
    </row>
    <row r="51" spans="1:8" s="47" customFormat="1" ht="15" x14ac:dyDescent="0.2">
      <c r="A51" s="32"/>
      <c r="B51" s="33"/>
      <c r="C51" s="34" t="s">
        <v>70</v>
      </c>
      <c r="D51" s="36">
        <v>41642484000</v>
      </c>
      <c r="E51" s="36">
        <v>40695277339</v>
      </c>
      <c r="F51" s="36">
        <f>E51/D51*100</f>
        <v>97.725383862787822</v>
      </c>
      <c r="G51" s="39">
        <v>56880884888</v>
      </c>
      <c r="H51" s="34"/>
    </row>
    <row r="52" spans="1:8" s="47" customFormat="1" ht="15" x14ac:dyDescent="0.2">
      <c r="A52" s="32"/>
      <c r="B52" s="33"/>
      <c r="C52" s="34" t="s">
        <v>71</v>
      </c>
      <c r="D52" s="36">
        <v>52052295000</v>
      </c>
      <c r="E52" s="36">
        <v>51138676835</v>
      </c>
      <c r="F52" s="36">
        <f>E52/D52*100</f>
        <v>98.244807140588136</v>
      </c>
      <c r="G52" s="39">
        <v>72678566065</v>
      </c>
      <c r="H52" s="34"/>
    </row>
    <row r="53" spans="1:8" s="47" customFormat="1" ht="15" x14ac:dyDescent="0.2">
      <c r="A53" s="32"/>
      <c r="B53" s="33"/>
      <c r="C53" s="34" t="s">
        <v>72</v>
      </c>
      <c r="D53" s="36"/>
      <c r="E53" s="36"/>
      <c r="F53" s="36">
        <v>0</v>
      </c>
      <c r="G53" s="36">
        <v>0</v>
      </c>
      <c r="H53" s="34"/>
    </row>
    <row r="54" spans="1:8" s="47" customFormat="1" ht="15" x14ac:dyDescent="0.2">
      <c r="A54" s="32"/>
      <c r="B54" s="33"/>
      <c r="C54" s="34" t="s">
        <v>73</v>
      </c>
      <c r="D54" s="36"/>
      <c r="E54" s="36"/>
      <c r="F54" s="36">
        <v>0</v>
      </c>
      <c r="G54" s="36">
        <v>0</v>
      </c>
      <c r="H54" s="34"/>
    </row>
    <row r="55" spans="1:8" s="47" customFormat="1" ht="15" x14ac:dyDescent="0.2">
      <c r="A55" s="32"/>
      <c r="B55" s="33"/>
      <c r="C55" s="34" t="s">
        <v>74</v>
      </c>
      <c r="D55" s="36"/>
      <c r="E55" s="36"/>
      <c r="F55" s="36">
        <v>0</v>
      </c>
      <c r="G55" s="36">
        <v>0</v>
      </c>
      <c r="H55" s="34"/>
    </row>
    <row r="56" spans="1:8" s="47" customFormat="1" ht="15" x14ac:dyDescent="0.2">
      <c r="A56" s="32"/>
      <c r="B56" s="33"/>
      <c r="C56" s="34" t="s">
        <v>75</v>
      </c>
      <c r="D56" s="36">
        <v>5737700000</v>
      </c>
      <c r="E56" s="36">
        <v>5468150000</v>
      </c>
      <c r="F56" s="36">
        <f>E56/D56*100</f>
        <v>95.302124544678179</v>
      </c>
      <c r="G56" s="36">
        <v>12184875000</v>
      </c>
      <c r="H56" s="34"/>
    </row>
    <row r="57" spans="1:8" s="47" customFormat="1" ht="15" x14ac:dyDescent="0.2">
      <c r="A57" s="32"/>
      <c r="B57" s="33"/>
      <c r="C57" s="34" t="s">
        <v>76</v>
      </c>
      <c r="D57" s="36">
        <v>3234625000</v>
      </c>
      <c r="E57" s="36">
        <v>3105300000</v>
      </c>
      <c r="F57" s="36">
        <f>E57/D57*100</f>
        <v>96.0018549290876</v>
      </c>
      <c r="G57" s="39">
        <v>4544853100</v>
      </c>
      <c r="H57" s="34"/>
    </row>
    <row r="58" spans="1:8" s="47" customFormat="1" ht="15" x14ac:dyDescent="0.2">
      <c r="A58" s="32"/>
      <c r="B58" s="33"/>
      <c r="C58" s="34" t="s">
        <v>77</v>
      </c>
      <c r="D58" s="36"/>
      <c r="E58" s="36"/>
      <c r="F58" s="36">
        <v>0</v>
      </c>
      <c r="G58" s="36">
        <v>0</v>
      </c>
      <c r="H58" s="34"/>
    </row>
    <row r="59" spans="1:8" s="47" customFormat="1" ht="15" x14ac:dyDescent="0.2">
      <c r="A59" s="32"/>
      <c r="B59" s="33"/>
      <c r="C59" s="34" t="s">
        <v>78</v>
      </c>
      <c r="D59" s="36"/>
      <c r="E59" s="36"/>
      <c r="F59" s="36">
        <v>0</v>
      </c>
      <c r="G59" s="39">
        <v>0</v>
      </c>
      <c r="H59" s="34"/>
    </row>
    <row r="60" spans="1:8" s="46" customFormat="1" ht="15.75" x14ac:dyDescent="0.25">
      <c r="A60" s="27" t="s">
        <v>79</v>
      </c>
      <c r="B60" s="28">
        <v>23</v>
      </c>
      <c r="C60" s="29" t="s">
        <v>80</v>
      </c>
      <c r="D60" s="30">
        <f>SUM(D61:D88)</f>
        <v>87745733000</v>
      </c>
      <c r="E60" s="30">
        <f>SUM(E61:E88)</f>
        <v>80938910623</v>
      </c>
      <c r="F60" s="30">
        <f t="shared" ref="F60:F68" si="0">E60/D60*100</f>
        <v>92.242560242786965</v>
      </c>
      <c r="G60" s="30">
        <f>SUM(G61:G88)</f>
        <v>100133463281</v>
      </c>
      <c r="H60" s="29"/>
    </row>
    <row r="61" spans="1:8" s="47" customFormat="1" ht="15" x14ac:dyDescent="0.2">
      <c r="A61" s="32"/>
      <c r="B61" s="33"/>
      <c r="C61" s="34" t="s">
        <v>81</v>
      </c>
      <c r="D61" s="36">
        <f>+[1]LRA!C50</f>
        <v>6500617000</v>
      </c>
      <c r="E61" s="36">
        <f>+[1]LRA!D50</f>
        <v>6009708715</v>
      </c>
      <c r="F61" s="36">
        <f t="shared" si="0"/>
        <v>92.448281678492989</v>
      </c>
      <c r="G61" s="36">
        <v>6629426152</v>
      </c>
      <c r="H61" s="34"/>
    </row>
    <row r="62" spans="1:8" s="47" customFormat="1" ht="15" x14ac:dyDescent="0.2">
      <c r="A62" s="32"/>
      <c r="B62" s="33"/>
      <c r="C62" s="34" t="s">
        <v>82</v>
      </c>
      <c r="D62" s="36">
        <f>+[1]LRA!C65</f>
        <v>544250000</v>
      </c>
      <c r="E62" s="36">
        <f>+[1]LRA!D65</f>
        <v>518256150</v>
      </c>
      <c r="F62" s="36">
        <f t="shared" si="0"/>
        <v>95.223913642627465</v>
      </c>
      <c r="G62" s="36">
        <v>543262730</v>
      </c>
      <c r="H62" s="34"/>
    </row>
    <row r="63" spans="1:8" s="47" customFormat="1" ht="15" x14ac:dyDescent="0.2">
      <c r="A63" s="32"/>
      <c r="B63" s="33"/>
      <c r="C63" s="34" t="s">
        <v>83</v>
      </c>
      <c r="D63" s="36">
        <f>+[1]LRA!C71</f>
        <v>15187077000</v>
      </c>
      <c r="E63" s="36">
        <f>+[1]LRA!D71</f>
        <v>14176135625</v>
      </c>
      <c r="F63" s="36">
        <f t="shared" si="0"/>
        <v>93.343410486428695</v>
      </c>
      <c r="G63" s="36">
        <v>17433354404</v>
      </c>
      <c r="H63" s="34"/>
    </row>
    <row r="64" spans="1:8" s="47" customFormat="1" ht="15" x14ac:dyDescent="0.2">
      <c r="A64" s="32"/>
      <c r="B64" s="33"/>
      <c r="C64" s="34" t="s">
        <v>84</v>
      </c>
      <c r="D64" s="36">
        <f>+[1]LRA!C89</f>
        <v>571000000</v>
      </c>
      <c r="E64" s="36">
        <f>+[1]LRA!D89</f>
        <v>541961500</v>
      </c>
      <c r="F64" s="36">
        <f t="shared" si="0"/>
        <v>94.914448336252192</v>
      </c>
      <c r="G64" s="36">
        <v>525684095</v>
      </c>
      <c r="H64" s="34"/>
    </row>
    <row r="65" spans="1:8" s="47" customFormat="1" ht="15" x14ac:dyDescent="0.2">
      <c r="A65" s="32"/>
      <c r="B65" s="33"/>
      <c r="C65" s="34" t="s">
        <v>85</v>
      </c>
      <c r="D65" s="36">
        <f>+[1]LRA!C93</f>
        <v>3459000000</v>
      </c>
      <c r="E65" s="36">
        <f>+[1]LRA!D93</f>
        <v>3195815089</v>
      </c>
      <c r="F65" s="36">
        <f t="shared" si="0"/>
        <v>92.391300636021967</v>
      </c>
      <c r="G65" s="36">
        <v>4901175460</v>
      </c>
      <c r="H65" s="34"/>
    </row>
    <row r="66" spans="1:8" s="47" customFormat="1" ht="15" x14ac:dyDescent="0.2">
      <c r="A66" s="32"/>
      <c r="B66" s="33"/>
      <c r="C66" s="34" t="s">
        <v>86</v>
      </c>
      <c r="D66" s="36">
        <f>+[1]LRA!C97</f>
        <v>2627523000</v>
      </c>
      <c r="E66" s="36">
        <f>+[1]LRA!D97</f>
        <v>2362276315</v>
      </c>
      <c r="F66" s="36">
        <f t="shared" si="0"/>
        <v>89.905067053647102</v>
      </c>
      <c r="G66" s="36">
        <v>5863251618</v>
      </c>
      <c r="H66" s="34"/>
    </row>
    <row r="67" spans="1:8" s="47" customFormat="1" ht="15" x14ac:dyDescent="0.2">
      <c r="A67" s="32"/>
      <c r="B67" s="33"/>
      <c r="C67" s="34" t="s">
        <v>87</v>
      </c>
      <c r="D67" s="36">
        <f>+[1]LRA!C101</f>
        <v>2800150000</v>
      </c>
      <c r="E67" s="36">
        <f>+[1]LRA!D101</f>
        <v>2584285000</v>
      </c>
      <c r="F67" s="36">
        <f t="shared" si="0"/>
        <v>92.290948699176838</v>
      </c>
      <c r="G67" s="36">
        <v>4690747732</v>
      </c>
      <c r="H67" s="34"/>
    </row>
    <row r="68" spans="1:8" s="47" customFormat="1" ht="15" x14ac:dyDescent="0.2">
      <c r="A68" s="32"/>
      <c r="B68" s="33"/>
      <c r="C68" s="34" t="s">
        <v>88</v>
      </c>
      <c r="D68" s="36">
        <f>+[1]LRA!C107</f>
        <v>463750000</v>
      </c>
      <c r="E68" s="36">
        <f>+[1]LRA!D107</f>
        <v>393420000</v>
      </c>
      <c r="F68" s="36">
        <f t="shared" si="0"/>
        <v>84.834501347708894</v>
      </c>
      <c r="G68" s="36">
        <v>128870000</v>
      </c>
      <c r="H68" s="34"/>
    </row>
    <row r="69" spans="1:8" s="47" customFormat="1" ht="15" x14ac:dyDescent="0.2">
      <c r="A69" s="32"/>
      <c r="B69" s="33"/>
      <c r="C69" s="34" t="s">
        <v>89</v>
      </c>
      <c r="D69" s="36"/>
      <c r="E69" s="36"/>
      <c r="F69" s="36">
        <v>0</v>
      </c>
      <c r="G69" s="36"/>
      <c r="H69" s="34"/>
    </row>
    <row r="70" spans="1:8" s="47" customFormat="1" ht="15" x14ac:dyDescent="0.2">
      <c r="A70" s="32"/>
      <c r="B70" s="33"/>
      <c r="C70" s="34" t="s">
        <v>90</v>
      </c>
      <c r="D70" s="36">
        <f>+[1]LRA!C110</f>
        <v>3118663000</v>
      </c>
      <c r="E70" s="36">
        <f>+[1]LRA!D110</f>
        <v>2707763000</v>
      </c>
      <c r="F70" s="36">
        <f>E70/D70*100</f>
        <v>86.82448215789907</v>
      </c>
      <c r="G70" s="36">
        <v>1569061800</v>
      </c>
      <c r="H70" s="34"/>
    </row>
    <row r="71" spans="1:8" s="47" customFormat="1" ht="15" x14ac:dyDescent="0.2">
      <c r="A71" s="32"/>
      <c r="B71" s="33"/>
      <c r="C71" s="34" t="s">
        <v>91</v>
      </c>
      <c r="D71" s="39">
        <f>+[1]LRA!C118</f>
        <v>14731860000</v>
      </c>
      <c r="E71" s="39">
        <f>+[1]LRA!D118</f>
        <v>13911856950</v>
      </c>
      <c r="F71" s="36">
        <f>E71/D71*100</f>
        <v>94.433811820096039</v>
      </c>
      <c r="G71" s="39">
        <v>11185595883</v>
      </c>
      <c r="H71" s="34"/>
    </row>
    <row r="72" spans="1:8" s="47" customFormat="1" ht="15" x14ac:dyDescent="0.2">
      <c r="A72" s="32"/>
      <c r="B72" s="33"/>
      <c r="C72" s="34" t="s">
        <v>92</v>
      </c>
      <c r="D72" s="36">
        <f>+[1]LRA!C124</f>
        <v>19950000</v>
      </c>
      <c r="E72" s="36">
        <f>+[1]LRA!D124</f>
        <v>19950000</v>
      </c>
      <c r="F72" s="36">
        <f>E72/D72*100</f>
        <v>100</v>
      </c>
      <c r="G72" s="36">
        <v>164315000</v>
      </c>
      <c r="H72" s="34"/>
    </row>
    <row r="73" spans="1:8" s="47" customFormat="1" ht="15" x14ac:dyDescent="0.2">
      <c r="A73" s="32"/>
      <c r="B73" s="33"/>
      <c r="C73" s="34" t="s">
        <v>93</v>
      </c>
      <c r="D73" s="36"/>
      <c r="E73" s="36"/>
      <c r="F73" s="36">
        <v>0</v>
      </c>
      <c r="G73" s="36"/>
      <c r="H73" s="34"/>
    </row>
    <row r="74" spans="1:8" s="47" customFormat="1" ht="15" x14ac:dyDescent="0.2">
      <c r="A74" s="32"/>
      <c r="B74" s="33"/>
      <c r="C74" s="34" t="s">
        <v>94</v>
      </c>
      <c r="D74" s="36">
        <f>+[1]LRA!C127</f>
        <v>249300000</v>
      </c>
      <c r="E74" s="36">
        <f>+[1]LRA!D127</f>
        <v>248160000</v>
      </c>
      <c r="F74" s="36">
        <f t="shared" ref="F74:F75" si="1">E74/D74*100</f>
        <v>99.542719614921779</v>
      </c>
      <c r="G74" s="36">
        <v>47319500</v>
      </c>
      <c r="H74" s="34"/>
    </row>
    <row r="75" spans="1:8" s="47" customFormat="1" ht="15" x14ac:dyDescent="0.2">
      <c r="A75" s="32"/>
      <c r="B75" s="33"/>
      <c r="C75" s="34" t="s">
        <v>95</v>
      </c>
      <c r="D75" s="36">
        <f>+[1]LRA!C130</f>
        <v>152400000</v>
      </c>
      <c r="E75" s="36">
        <f>+[1]LRA!D130</f>
        <v>59770000</v>
      </c>
      <c r="F75" s="36">
        <f t="shared" si="1"/>
        <v>39.219160104986877</v>
      </c>
      <c r="G75" s="36">
        <v>312730000</v>
      </c>
      <c r="H75" s="34"/>
    </row>
    <row r="76" spans="1:8" s="47" customFormat="1" ht="15" x14ac:dyDescent="0.2">
      <c r="A76" s="32"/>
      <c r="B76" s="33"/>
      <c r="C76" s="34" t="s">
        <v>96</v>
      </c>
      <c r="D76" s="36">
        <f>+[1]LRA!C134</f>
        <v>30241050000</v>
      </c>
      <c r="E76" s="36">
        <f>+[1]LRA!D134</f>
        <v>27755343078</v>
      </c>
      <c r="F76" s="36">
        <f>E76/D76*100</f>
        <v>91.780355106717522</v>
      </c>
      <c r="G76" s="36">
        <v>36290534376</v>
      </c>
      <c r="H76" s="34"/>
    </row>
    <row r="77" spans="1:8" s="47" customFormat="1" ht="15" x14ac:dyDescent="0.2">
      <c r="A77" s="32"/>
      <c r="B77" s="33"/>
      <c r="C77" s="34" t="s">
        <v>97</v>
      </c>
      <c r="D77" s="36"/>
      <c r="E77" s="36"/>
      <c r="F77" s="36">
        <v>0</v>
      </c>
      <c r="G77" s="36"/>
      <c r="H77" s="34"/>
    </row>
    <row r="78" spans="1:8" s="47" customFormat="1" ht="15" x14ac:dyDescent="0.2">
      <c r="A78" s="32"/>
      <c r="B78" s="33"/>
      <c r="C78" s="34" t="s">
        <v>98</v>
      </c>
      <c r="D78" s="39">
        <f>+[1]LRA!C139</f>
        <v>88000000</v>
      </c>
      <c r="E78" s="39">
        <f>+[1]LRA!D139</f>
        <v>85500000</v>
      </c>
      <c r="F78" s="36">
        <f>E78/D78*100</f>
        <v>97.159090909090907</v>
      </c>
      <c r="G78" s="39">
        <v>132848200</v>
      </c>
      <c r="H78" s="34"/>
    </row>
    <row r="79" spans="1:8" s="47" customFormat="1" ht="15" x14ac:dyDescent="0.2">
      <c r="A79" s="32"/>
      <c r="B79" s="33"/>
      <c r="C79" s="34" t="s">
        <v>99</v>
      </c>
      <c r="D79" s="39">
        <f>+[1]LRA!C142</f>
        <v>5733708000</v>
      </c>
      <c r="E79" s="39">
        <f>+[1]LRA!D142</f>
        <v>5274671701</v>
      </c>
      <c r="F79" s="36">
        <f>E79/D79*100</f>
        <v>91.994076102236107</v>
      </c>
      <c r="G79" s="39">
        <v>8285554331</v>
      </c>
      <c r="H79" s="34"/>
    </row>
    <row r="80" spans="1:8" s="47" customFormat="1" ht="15" x14ac:dyDescent="0.2">
      <c r="A80" s="32"/>
      <c r="B80" s="33"/>
      <c r="C80" s="34" t="s">
        <v>100</v>
      </c>
      <c r="D80" s="36">
        <f>+[1]LRA!C148</f>
        <v>735500000</v>
      </c>
      <c r="E80" s="36">
        <f>+[1]LRA!D148</f>
        <v>668867500</v>
      </c>
      <c r="F80" s="36">
        <f>E80/D80*100</f>
        <v>90.940516655336495</v>
      </c>
      <c r="G80" s="36">
        <v>686842000</v>
      </c>
      <c r="H80" s="34"/>
    </row>
    <row r="81" spans="1:8" s="47" customFormat="1" ht="15" x14ac:dyDescent="0.2">
      <c r="A81" s="32"/>
      <c r="B81" s="33"/>
      <c r="C81" s="34" t="s">
        <v>101</v>
      </c>
      <c r="D81" s="36"/>
      <c r="E81" s="36"/>
      <c r="F81" s="36">
        <v>0</v>
      </c>
      <c r="G81" s="36"/>
      <c r="H81" s="34"/>
    </row>
    <row r="82" spans="1:8" s="47" customFormat="1" ht="15" x14ac:dyDescent="0.2">
      <c r="A82" s="32"/>
      <c r="B82" s="33"/>
      <c r="C82" s="34" t="s">
        <v>102</v>
      </c>
      <c r="D82" s="36"/>
      <c r="E82" s="36"/>
      <c r="F82" s="36">
        <v>0</v>
      </c>
      <c r="G82" s="36"/>
      <c r="H82" s="34"/>
    </row>
    <row r="83" spans="1:8" s="47" customFormat="1" ht="15" x14ac:dyDescent="0.2">
      <c r="A83" s="32"/>
      <c r="B83" s="33"/>
      <c r="C83" s="34" t="s">
        <v>103</v>
      </c>
      <c r="D83" s="36"/>
      <c r="E83" s="36"/>
      <c r="F83" s="36">
        <v>0</v>
      </c>
      <c r="G83" s="36"/>
      <c r="H83" s="34"/>
    </row>
    <row r="84" spans="1:8" s="47" customFormat="1" ht="15" x14ac:dyDescent="0.2">
      <c r="A84" s="32"/>
      <c r="B84" s="33"/>
      <c r="C84" s="34" t="s">
        <v>104</v>
      </c>
      <c r="D84" s="36">
        <f>+[1]LRA!C158</f>
        <v>454000000</v>
      </c>
      <c r="E84" s="36">
        <f>+[1]LRA!D158</f>
        <v>358000000</v>
      </c>
      <c r="F84" s="36">
        <f>E84/D84*100</f>
        <v>78.854625550660799</v>
      </c>
      <c r="G84" s="36">
        <v>668000000</v>
      </c>
      <c r="H84" s="34"/>
    </row>
    <row r="85" spans="1:8" s="47" customFormat="1" ht="15" x14ac:dyDescent="0.2">
      <c r="A85" s="32"/>
      <c r="B85" s="33"/>
      <c r="C85" s="34" t="s">
        <v>105</v>
      </c>
      <c r="D85" s="36"/>
      <c r="E85" s="36"/>
      <c r="F85" s="36">
        <v>0</v>
      </c>
      <c r="G85" s="36"/>
      <c r="H85" s="34"/>
    </row>
    <row r="86" spans="1:8" s="47" customFormat="1" ht="15" x14ac:dyDescent="0.2">
      <c r="A86" s="32"/>
      <c r="B86" s="33"/>
      <c r="C86" s="34" t="s">
        <v>106</v>
      </c>
      <c r="D86" s="36">
        <f>+[1]LRA!C154</f>
        <v>67935000</v>
      </c>
      <c r="E86" s="36">
        <f>+[1]LRA!D154</f>
        <v>67170000</v>
      </c>
      <c r="F86" s="36">
        <f>E86/D86*100</f>
        <v>98.873923603444467</v>
      </c>
      <c r="G86" s="36">
        <v>74890000</v>
      </c>
      <c r="H86" s="34"/>
    </row>
    <row r="87" spans="1:8" s="47" customFormat="1" ht="15" x14ac:dyDescent="0.2">
      <c r="A87" s="32"/>
      <c r="B87" s="33"/>
      <c r="C87" s="34" t="s">
        <v>107</v>
      </c>
      <c r="D87" s="36"/>
      <c r="E87" s="36"/>
      <c r="F87" s="36">
        <v>0</v>
      </c>
      <c r="G87" s="36"/>
      <c r="H87" s="34"/>
    </row>
    <row r="88" spans="1:8" s="47" customFormat="1" ht="15" x14ac:dyDescent="0.2">
      <c r="A88" s="32"/>
      <c r="B88" s="33"/>
      <c r="C88" s="34" t="s">
        <v>108</v>
      </c>
      <c r="D88" s="39"/>
      <c r="E88" s="39"/>
      <c r="F88" s="36">
        <v>0</v>
      </c>
      <c r="G88" s="39"/>
      <c r="H88" s="34"/>
    </row>
    <row r="89" spans="1:8" s="46" customFormat="1" ht="15.75" x14ac:dyDescent="0.25">
      <c r="A89" s="27" t="s">
        <v>109</v>
      </c>
      <c r="B89" s="28">
        <v>24</v>
      </c>
      <c r="C89" s="29" t="s">
        <v>110</v>
      </c>
      <c r="D89" s="30">
        <v>0</v>
      </c>
      <c r="E89" s="30">
        <v>0</v>
      </c>
      <c r="F89" s="30">
        <v>0</v>
      </c>
      <c r="G89" s="30">
        <v>0</v>
      </c>
      <c r="H89" s="29"/>
    </row>
    <row r="90" spans="1:8" s="46" customFormat="1" ht="15.75" x14ac:dyDescent="0.25">
      <c r="A90" s="27" t="s">
        <v>111</v>
      </c>
      <c r="B90" s="28">
        <v>25</v>
      </c>
      <c r="C90" s="29" t="s">
        <v>112</v>
      </c>
      <c r="D90" s="30">
        <v>0</v>
      </c>
      <c r="E90" s="30">
        <v>0</v>
      </c>
      <c r="F90" s="30">
        <v>0</v>
      </c>
      <c r="G90" s="30">
        <v>0</v>
      </c>
      <c r="H90" s="29"/>
    </row>
    <row r="91" spans="1:8" s="47" customFormat="1" ht="15" x14ac:dyDescent="0.2">
      <c r="A91" s="32"/>
      <c r="B91" s="33"/>
      <c r="C91" s="34"/>
      <c r="D91" s="36"/>
      <c r="E91" s="36"/>
      <c r="F91" s="36">
        <v>0</v>
      </c>
      <c r="G91" s="36"/>
      <c r="H91" s="34"/>
    </row>
    <row r="92" spans="1:8" s="47" customFormat="1" ht="15" x14ac:dyDescent="0.2">
      <c r="A92" s="32"/>
      <c r="B92" s="33"/>
      <c r="C92" s="34"/>
      <c r="D92" s="36"/>
      <c r="E92" s="36"/>
      <c r="F92" s="36"/>
      <c r="G92" s="36"/>
      <c r="H92" s="34"/>
    </row>
    <row r="93" spans="1:8" s="47" customFormat="1" ht="15" x14ac:dyDescent="0.2">
      <c r="A93" s="32"/>
      <c r="B93" s="33"/>
      <c r="C93" s="34"/>
      <c r="D93" s="36"/>
      <c r="E93" s="36"/>
      <c r="F93" s="36"/>
      <c r="G93" s="36"/>
      <c r="H93" s="34"/>
    </row>
    <row r="94" spans="1:8" s="46" customFormat="1" ht="15.75" x14ac:dyDescent="0.25">
      <c r="A94" s="27" t="s">
        <v>113</v>
      </c>
      <c r="B94" s="28">
        <v>26</v>
      </c>
      <c r="C94" s="29" t="s">
        <v>114</v>
      </c>
      <c r="D94" s="30">
        <f>D95+D98+D109+D113+D119</f>
        <v>3215650000</v>
      </c>
      <c r="E94" s="30">
        <f>E95+E98+E109+E113+E119</f>
        <v>2976163600</v>
      </c>
      <c r="F94" s="30">
        <f>E94/D94*100</f>
        <v>92.552473061433929</v>
      </c>
      <c r="G94" s="30">
        <f>G98+G109+G113+G95+G119</f>
        <v>12188918750</v>
      </c>
      <c r="H94" s="29"/>
    </row>
    <row r="95" spans="1:8" s="46" customFormat="1" ht="15.75" x14ac:dyDescent="0.25">
      <c r="A95" s="27" t="s">
        <v>115</v>
      </c>
      <c r="B95" s="28">
        <v>27</v>
      </c>
      <c r="C95" s="29" t="s">
        <v>116</v>
      </c>
      <c r="D95" s="30">
        <f>D96</f>
        <v>0</v>
      </c>
      <c r="E95" s="30">
        <f>E96</f>
        <v>0</v>
      </c>
      <c r="F95" s="30">
        <v>0</v>
      </c>
      <c r="G95" s="30">
        <f>G96</f>
        <v>0</v>
      </c>
      <c r="H95" s="29"/>
    </row>
    <row r="96" spans="1:8" s="47" customFormat="1" ht="15" x14ac:dyDescent="0.2">
      <c r="A96" s="32"/>
      <c r="B96" s="33"/>
      <c r="C96" s="34" t="s">
        <v>117</v>
      </c>
      <c r="D96" s="36"/>
      <c r="E96" s="36"/>
      <c r="F96" s="36">
        <v>0</v>
      </c>
      <c r="G96" s="36"/>
      <c r="H96" s="34"/>
    </row>
    <row r="97" spans="1:8" s="47" customFormat="1" ht="15" x14ac:dyDescent="0.2">
      <c r="A97" s="32"/>
      <c r="B97" s="33"/>
      <c r="C97" s="34"/>
      <c r="D97" s="36"/>
      <c r="E97" s="36"/>
      <c r="F97" s="36">
        <v>0</v>
      </c>
      <c r="G97" s="36"/>
      <c r="H97" s="34"/>
    </row>
    <row r="98" spans="1:8" s="46" customFormat="1" ht="15.75" x14ac:dyDescent="0.25">
      <c r="A98" s="27"/>
      <c r="B98" s="28"/>
      <c r="C98" s="29" t="s">
        <v>118</v>
      </c>
      <c r="D98" s="30">
        <f>SUM(D99:D107)</f>
        <v>3169600000</v>
      </c>
      <c r="E98" s="30">
        <f>SUM(E99:E107)</f>
        <v>2939316000</v>
      </c>
      <c r="F98" s="30">
        <f>E98/D98*100</f>
        <v>92.734603735487127</v>
      </c>
      <c r="G98" s="30">
        <f>SUM(G99:G107)</f>
        <v>11798666500</v>
      </c>
      <c r="H98" s="29"/>
    </row>
    <row r="99" spans="1:8" s="47" customFormat="1" ht="15" x14ac:dyDescent="0.2">
      <c r="A99" s="32"/>
      <c r="B99" s="33"/>
      <c r="C99" s="34" t="s">
        <v>119</v>
      </c>
      <c r="D99" s="36">
        <f>+[1]LRA!C163+[1]LRA!C166</f>
        <v>886564000</v>
      </c>
      <c r="E99" s="36">
        <f>+[1]LRA!D163+[1]LRA!D166</f>
        <v>856002500</v>
      </c>
      <c r="F99" s="36">
        <f t="shared" ref="F99:F100" si="2">E99/D99*100</f>
        <v>96.55281513799342</v>
      </c>
      <c r="G99" s="36">
        <v>577319000</v>
      </c>
      <c r="H99" s="34"/>
    </row>
    <row r="100" spans="1:8" s="47" customFormat="1" ht="15" x14ac:dyDescent="0.2">
      <c r="A100" s="32"/>
      <c r="B100" s="33"/>
      <c r="C100" s="34" t="s">
        <v>120</v>
      </c>
      <c r="D100" s="36">
        <f>+[1]LRA!C169</f>
        <v>177350000</v>
      </c>
      <c r="E100" s="36">
        <f>+[1]LRA!D169</f>
        <v>151750000</v>
      </c>
      <c r="F100" s="36">
        <f t="shared" si="2"/>
        <v>85.565266422328733</v>
      </c>
      <c r="G100" s="36">
        <v>6515552000</v>
      </c>
      <c r="H100" s="34"/>
    </row>
    <row r="101" spans="1:8" s="47" customFormat="1" ht="15" x14ac:dyDescent="0.2">
      <c r="A101" s="32"/>
      <c r="B101" s="33"/>
      <c r="C101" s="34" t="s">
        <v>121</v>
      </c>
      <c r="D101" s="36"/>
      <c r="E101" s="36"/>
      <c r="F101" s="36">
        <v>0</v>
      </c>
      <c r="G101" s="36"/>
      <c r="H101" s="34"/>
    </row>
    <row r="102" spans="1:8" s="47" customFormat="1" ht="15" x14ac:dyDescent="0.2">
      <c r="A102" s="32"/>
      <c r="B102" s="33"/>
      <c r="C102" s="34" t="s">
        <v>122</v>
      </c>
      <c r="D102" s="36"/>
      <c r="E102" s="36"/>
      <c r="F102" s="36">
        <v>0</v>
      </c>
      <c r="G102" s="36"/>
      <c r="H102" s="34"/>
    </row>
    <row r="103" spans="1:8" s="47" customFormat="1" ht="15" x14ac:dyDescent="0.2">
      <c r="A103" s="32"/>
      <c r="B103" s="33"/>
      <c r="C103" s="34" t="s">
        <v>123</v>
      </c>
      <c r="D103" s="36">
        <f>+[1]LRA!C172+[1]LRA!C177</f>
        <v>1816536000</v>
      </c>
      <c r="E103" s="36">
        <f>+[1]LRA!D172+[1]LRA!D177</f>
        <v>1650713500</v>
      </c>
      <c r="F103" s="36">
        <f>E103/D103*100</f>
        <v>90.8714993812399</v>
      </c>
      <c r="G103" s="36">
        <v>4258098500</v>
      </c>
      <c r="H103" s="34"/>
    </row>
    <row r="104" spans="1:8" s="47" customFormat="1" ht="15" x14ac:dyDescent="0.2">
      <c r="A104" s="32"/>
      <c r="B104" s="33"/>
      <c r="C104" s="34" t="s">
        <v>124</v>
      </c>
      <c r="D104" s="36">
        <f>+[1]LRA!C182+[1]LRA!C185</f>
        <v>289150000</v>
      </c>
      <c r="E104" s="36">
        <f>+[1]LRA!D182+[1]LRA!D185</f>
        <v>280850000</v>
      </c>
      <c r="F104" s="36">
        <f>E104/D104*100</f>
        <v>97.129517551443882</v>
      </c>
      <c r="G104" s="36">
        <f>164966000+254231000</f>
        <v>419197000</v>
      </c>
      <c r="H104" s="34"/>
    </row>
    <row r="105" spans="1:8" s="47" customFormat="1" ht="15" x14ac:dyDescent="0.2">
      <c r="A105" s="32"/>
      <c r="B105" s="33"/>
      <c r="C105" s="34" t="s">
        <v>125</v>
      </c>
      <c r="D105" s="36"/>
      <c r="E105" s="36"/>
      <c r="F105" s="36">
        <v>0</v>
      </c>
      <c r="G105" s="36"/>
      <c r="H105" s="34"/>
    </row>
    <row r="106" spans="1:8" s="47" customFormat="1" ht="15" x14ac:dyDescent="0.2">
      <c r="A106" s="32"/>
      <c r="B106" s="33"/>
      <c r="C106" s="34" t="s">
        <v>126</v>
      </c>
      <c r="D106" s="36"/>
      <c r="E106" s="36"/>
      <c r="F106" s="36">
        <v>0</v>
      </c>
      <c r="G106" s="36"/>
      <c r="H106" s="34"/>
    </row>
    <row r="107" spans="1:8" s="47" customFormat="1" ht="15" x14ac:dyDescent="0.2">
      <c r="A107" s="32"/>
      <c r="B107" s="33"/>
      <c r="C107" s="34" t="s">
        <v>127</v>
      </c>
      <c r="D107" s="36"/>
      <c r="E107" s="36"/>
      <c r="F107" s="36">
        <v>0</v>
      </c>
      <c r="G107" s="36">
        <v>28500000</v>
      </c>
      <c r="H107" s="34"/>
    </row>
    <row r="108" spans="1:8" s="47" customFormat="1" ht="15" x14ac:dyDescent="0.2">
      <c r="A108" s="32"/>
      <c r="B108" s="33"/>
      <c r="C108" s="34"/>
      <c r="D108" s="36"/>
      <c r="E108" s="36"/>
      <c r="F108" s="36">
        <v>0</v>
      </c>
      <c r="G108" s="36"/>
      <c r="H108" s="34"/>
    </row>
    <row r="109" spans="1:8" s="46" customFormat="1" ht="15.75" x14ac:dyDescent="0.25">
      <c r="A109" s="27"/>
      <c r="B109" s="28"/>
      <c r="C109" s="29" t="s">
        <v>128</v>
      </c>
      <c r="D109" s="30">
        <f>SUM(D110:D111)</f>
        <v>0</v>
      </c>
      <c r="E109" s="30">
        <f>SUM(E110:E111)</f>
        <v>0</v>
      </c>
      <c r="F109" s="30">
        <v>0</v>
      </c>
      <c r="G109" s="30">
        <f>SUM(G110:G111)</f>
        <v>346839000</v>
      </c>
      <c r="H109" s="29"/>
    </row>
    <row r="110" spans="1:8" s="47" customFormat="1" ht="15" x14ac:dyDescent="0.2">
      <c r="A110" s="32"/>
      <c r="B110" s="33"/>
      <c r="C110" s="34" t="s">
        <v>129</v>
      </c>
      <c r="D110" s="36"/>
      <c r="E110" s="36"/>
      <c r="F110" s="36">
        <v>0</v>
      </c>
      <c r="G110" s="36">
        <v>346839000</v>
      </c>
      <c r="H110" s="34"/>
    </row>
    <row r="111" spans="1:8" s="47" customFormat="1" ht="15" x14ac:dyDescent="0.2">
      <c r="A111" s="32"/>
      <c r="B111" s="33"/>
      <c r="C111" s="34" t="s">
        <v>130</v>
      </c>
      <c r="D111" s="36"/>
      <c r="E111" s="36"/>
      <c r="F111" s="36">
        <v>0</v>
      </c>
      <c r="G111" s="36"/>
      <c r="H111" s="34"/>
    </row>
    <row r="112" spans="1:8" s="47" customFormat="1" ht="15" x14ac:dyDescent="0.2">
      <c r="A112" s="32"/>
      <c r="B112" s="33"/>
      <c r="C112" s="34"/>
      <c r="D112" s="36"/>
      <c r="E112" s="36"/>
      <c r="F112" s="36">
        <v>0</v>
      </c>
      <c r="G112" s="36"/>
      <c r="H112" s="34"/>
    </row>
    <row r="113" spans="1:8" s="46" customFormat="1" ht="15.75" x14ac:dyDescent="0.25">
      <c r="A113" s="27"/>
      <c r="B113" s="28"/>
      <c r="C113" s="29" t="s">
        <v>131</v>
      </c>
      <c r="D113" s="30">
        <f>SUM(D114:D117)</f>
        <v>0</v>
      </c>
      <c r="E113" s="30">
        <f>SUM(E114:E117)</f>
        <v>0</v>
      </c>
      <c r="F113" s="30">
        <v>0</v>
      </c>
      <c r="G113" s="30">
        <f>SUM(G114:G117)</f>
        <v>0</v>
      </c>
      <c r="H113" s="29"/>
    </row>
    <row r="114" spans="1:8" s="47" customFormat="1" ht="15" x14ac:dyDescent="0.2">
      <c r="A114" s="32"/>
      <c r="B114" s="33"/>
      <c r="C114" s="34" t="s">
        <v>132</v>
      </c>
      <c r="D114" s="36"/>
      <c r="E114" s="36"/>
      <c r="F114" s="36">
        <v>0</v>
      </c>
      <c r="G114" s="36"/>
      <c r="H114" s="34"/>
    </row>
    <row r="115" spans="1:8" s="47" customFormat="1" ht="15" x14ac:dyDescent="0.2">
      <c r="A115" s="32"/>
      <c r="B115" s="33"/>
      <c r="C115" s="34" t="s">
        <v>133</v>
      </c>
      <c r="D115" s="36"/>
      <c r="E115" s="36"/>
      <c r="F115" s="36">
        <v>0</v>
      </c>
      <c r="G115" s="36"/>
      <c r="H115" s="34"/>
    </row>
    <row r="116" spans="1:8" s="47" customFormat="1" ht="15" x14ac:dyDescent="0.2">
      <c r="A116" s="32"/>
      <c r="B116" s="33"/>
      <c r="C116" s="34" t="s">
        <v>134</v>
      </c>
      <c r="D116" s="36"/>
      <c r="E116" s="36"/>
      <c r="F116" s="36">
        <v>0</v>
      </c>
      <c r="G116" s="36"/>
      <c r="H116" s="34"/>
    </row>
    <row r="117" spans="1:8" s="47" customFormat="1" ht="15" x14ac:dyDescent="0.2">
      <c r="A117" s="32"/>
      <c r="B117" s="33"/>
      <c r="C117" s="34" t="s">
        <v>135</v>
      </c>
      <c r="D117" s="36"/>
      <c r="E117" s="36"/>
      <c r="F117" s="36">
        <v>0</v>
      </c>
      <c r="G117" s="36"/>
      <c r="H117" s="34"/>
    </row>
    <row r="118" spans="1:8" s="47" customFormat="1" ht="15" x14ac:dyDescent="0.2">
      <c r="A118" s="32"/>
      <c r="B118" s="33"/>
      <c r="C118" s="34"/>
      <c r="D118" s="36"/>
      <c r="E118" s="36"/>
      <c r="F118" s="36">
        <v>0</v>
      </c>
      <c r="G118" s="36"/>
      <c r="H118" s="34"/>
    </row>
    <row r="119" spans="1:8" s="46" customFormat="1" ht="15.75" x14ac:dyDescent="0.25">
      <c r="A119" s="27"/>
      <c r="B119" s="28"/>
      <c r="C119" s="29" t="s">
        <v>136</v>
      </c>
      <c r="D119" s="30">
        <f>SUM(D120:D122)</f>
        <v>46050000</v>
      </c>
      <c r="E119" s="30">
        <f>SUM(E120:E122)</f>
        <v>36847600</v>
      </c>
      <c r="F119" s="30">
        <f t="shared" ref="F119:F121" si="3">E119/D119*100</f>
        <v>80.016503800217151</v>
      </c>
      <c r="G119" s="30">
        <f>SUM(G120:G122)</f>
        <v>43413250</v>
      </c>
      <c r="H119" s="29"/>
    </row>
    <row r="120" spans="1:8" s="47" customFormat="1" ht="15" x14ac:dyDescent="0.2">
      <c r="A120" s="32"/>
      <c r="B120" s="33"/>
      <c r="C120" s="34" t="s">
        <v>137</v>
      </c>
      <c r="D120" s="36">
        <f>+[1]LRA!C191</f>
        <v>35250000</v>
      </c>
      <c r="E120" s="36">
        <f>+[1]LRA!D191</f>
        <v>26347600</v>
      </c>
      <c r="F120" s="36">
        <f t="shared" si="3"/>
        <v>74.7449645390071</v>
      </c>
      <c r="G120" s="36">
        <v>43413250</v>
      </c>
      <c r="H120" s="34"/>
    </row>
    <row r="121" spans="1:8" s="47" customFormat="1" ht="15" x14ac:dyDescent="0.2">
      <c r="A121" s="32"/>
      <c r="B121" s="33"/>
      <c r="C121" s="34" t="s">
        <v>138</v>
      </c>
      <c r="D121" s="36">
        <f>+[1]LRA!C197</f>
        <v>10800000</v>
      </c>
      <c r="E121" s="36">
        <f>+[1]LRA!D197</f>
        <v>10500000</v>
      </c>
      <c r="F121" s="36">
        <f t="shared" si="3"/>
        <v>97.222222222222214</v>
      </c>
      <c r="G121" s="36">
        <v>0</v>
      </c>
      <c r="H121" s="34"/>
    </row>
    <row r="122" spans="1:8" s="47" customFormat="1" ht="15" x14ac:dyDescent="0.2">
      <c r="A122" s="32"/>
      <c r="B122" s="33"/>
      <c r="C122" s="34" t="s">
        <v>139</v>
      </c>
      <c r="D122" s="36"/>
      <c r="E122" s="36"/>
      <c r="F122" s="36">
        <v>0</v>
      </c>
      <c r="G122" s="36"/>
      <c r="H122" s="34"/>
    </row>
    <row r="123" spans="1:8" s="47" customFormat="1" ht="15" x14ac:dyDescent="0.2">
      <c r="A123" s="32"/>
      <c r="B123" s="33"/>
      <c r="C123" s="34"/>
      <c r="D123" s="36"/>
      <c r="E123" s="36"/>
      <c r="F123" s="36">
        <v>0</v>
      </c>
      <c r="G123" s="36"/>
      <c r="H123" s="34"/>
    </row>
    <row r="124" spans="1:8" s="46" customFormat="1" ht="15.75" x14ac:dyDescent="0.25">
      <c r="A124" s="27" t="s">
        <v>140</v>
      </c>
      <c r="B124" s="28">
        <v>32</v>
      </c>
      <c r="C124" s="29" t="s">
        <v>141</v>
      </c>
      <c r="D124" s="30">
        <f>SUM(D125)</f>
        <v>0</v>
      </c>
      <c r="E124" s="30">
        <f>SUM(E125)</f>
        <v>0</v>
      </c>
      <c r="F124" s="30">
        <v>0</v>
      </c>
      <c r="G124" s="30">
        <f>SUM(G125)</f>
        <v>0</v>
      </c>
      <c r="H124" s="29"/>
    </row>
    <row r="125" spans="1:8" s="47" customFormat="1" ht="15" x14ac:dyDescent="0.2">
      <c r="A125" s="32" t="s">
        <v>142</v>
      </c>
      <c r="B125" s="33">
        <v>33</v>
      </c>
      <c r="C125" s="34" t="s">
        <v>143</v>
      </c>
      <c r="D125" s="36">
        <v>0</v>
      </c>
      <c r="E125" s="36">
        <v>0</v>
      </c>
      <c r="F125" s="36">
        <v>0</v>
      </c>
      <c r="G125" s="36">
        <v>0</v>
      </c>
      <c r="H125" s="34"/>
    </row>
    <row r="126" spans="1:8" s="47" customFormat="1" ht="15" x14ac:dyDescent="0.2">
      <c r="A126" s="32"/>
      <c r="B126" s="33"/>
      <c r="C126" s="34"/>
      <c r="D126" s="36"/>
      <c r="E126" s="36"/>
      <c r="F126" s="36">
        <v>0</v>
      </c>
      <c r="G126" s="36"/>
      <c r="H126" s="34"/>
    </row>
    <row r="127" spans="1:8" s="46" customFormat="1" ht="15.75" x14ac:dyDescent="0.25">
      <c r="A127" s="27" t="s">
        <v>144</v>
      </c>
      <c r="B127" s="28">
        <v>34</v>
      </c>
      <c r="C127" s="29" t="s">
        <v>145</v>
      </c>
      <c r="D127" s="30">
        <f>SUM(D128:D133)</f>
        <v>0</v>
      </c>
      <c r="E127" s="30">
        <f>SUM(E128:E133)</f>
        <v>0</v>
      </c>
      <c r="F127" s="30">
        <v>0</v>
      </c>
      <c r="G127" s="30">
        <f>SUM(G128:G133)</f>
        <v>0</v>
      </c>
      <c r="H127" s="29"/>
    </row>
    <row r="128" spans="1:8" s="47" customFormat="1" ht="15" x14ac:dyDescent="0.2">
      <c r="A128" s="32" t="s">
        <v>146</v>
      </c>
      <c r="B128" s="33">
        <v>35</v>
      </c>
      <c r="C128" s="34" t="s">
        <v>147</v>
      </c>
      <c r="D128" s="36">
        <v>0</v>
      </c>
      <c r="E128" s="36">
        <v>0</v>
      </c>
      <c r="F128" s="36">
        <v>0</v>
      </c>
      <c r="G128" s="36">
        <v>0</v>
      </c>
      <c r="H128" s="34"/>
    </row>
    <row r="129" spans="1:8" s="47" customFormat="1" ht="15" x14ac:dyDescent="0.2">
      <c r="A129" s="32" t="s">
        <v>148</v>
      </c>
      <c r="B129" s="33">
        <v>36</v>
      </c>
      <c r="C129" s="34" t="s">
        <v>149</v>
      </c>
      <c r="D129" s="36">
        <v>0</v>
      </c>
      <c r="E129" s="36">
        <v>0</v>
      </c>
      <c r="F129" s="36">
        <v>0</v>
      </c>
      <c r="G129" s="36">
        <v>0</v>
      </c>
      <c r="H129" s="34"/>
    </row>
    <row r="130" spans="1:8" s="47" customFormat="1" ht="15" x14ac:dyDescent="0.2">
      <c r="A130" s="32" t="s">
        <v>150</v>
      </c>
      <c r="B130" s="33">
        <v>37</v>
      </c>
      <c r="C130" s="34" t="s">
        <v>151</v>
      </c>
      <c r="D130" s="36">
        <v>0</v>
      </c>
      <c r="E130" s="36">
        <v>0</v>
      </c>
      <c r="F130" s="36">
        <v>0</v>
      </c>
      <c r="G130" s="36">
        <v>0</v>
      </c>
      <c r="H130" s="34"/>
    </row>
    <row r="131" spans="1:8" s="47" customFormat="1" ht="15" x14ac:dyDescent="0.2">
      <c r="A131" s="32" t="s">
        <v>152</v>
      </c>
      <c r="B131" s="33">
        <v>38</v>
      </c>
      <c r="C131" s="34" t="s">
        <v>153</v>
      </c>
      <c r="D131" s="36">
        <v>0</v>
      </c>
      <c r="E131" s="36">
        <v>0</v>
      </c>
      <c r="F131" s="36">
        <v>0</v>
      </c>
      <c r="G131" s="36">
        <v>0</v>
      </c>
      <c r="H131" s="34"/>
    </row>
    <row r="132" spans="1:8" s="47" customFormat="1" ht="15" x14ac:dyDescent="0.2">
      <c r="A132" s="32" t="s">
        <v>154</v>
      </c>
      <c r="B132" s="33">
        <v>39</v>
      </c>
      <c r="C132" s="34" t="s">
        <v>155</v>
      </c>
      <c r="D132" s="36">
        <v>0</v>
      </c>
      <c r="E132" s="36">
        <v>0</v>
      </c>
      <c r="F132" s="36">
        <v>0</v>
      </c>
      <c r="G132" s="36">
        <v>0</v>
      </c>
      <c r="H132" s="34"/>
    </row>
    <row r="133" spans="1:8" s="47" customFormat="1" ht="15" x14ac:dyDescent="0.2">
      <c r="A133" s="32" t="s">
        <v>156</v>
      </c>
      <c r="B133" s="33">
        <v>40</v>
      </c>
      <c r="C133" s="34" t="s">
        <v>157</v>
      </c>
      <c r="D133" s="36">
        <v>0</v>
      </c>
      <c r="E133" s="36">
        <v>0</v>
      </c>
      <c r="F133" s="36">
        <v>0</v>
      </c>
      <c r="G133" s="36">
        <v>0</v>
      </c>
      <c r="H133" s="34"/>
    </row>
    <row r="134" spans="1:8" s="47" customFormat="1" ht="15" x14ac:dyDescent="0.2">
      <c r="A134" s="32"/>
      <c r="B134" s="33"/>
      <c r="C134" s="34"/>
      <c r="D134" s="36"/>
      <c r="E134" s="36"/>
      <c r="F134" s="36">
        <v>0</v>
      </c>
      <c r="G134" s="36"/>
      <c r="H134" s="34"/>
    </row>
    <row r="135" spans="1:8" s="46" customFormat="1" ht="15.75" x14ac:dyDescent="0.25">
      <c r="A135" s="27"/>
      <c r="B135" s="28">
        <v>41</v>
      </c>
      <c r="C135" s="29" t="s">
        <v>158</v>
      </c>
      <c r="D135" s="30">
        <f>D49+D94+D124+D127</f>
        <v>193628487000</v>
      </c>
      <c r="E135" s="30">
        <f>E49+E94+E124+E127</f>
        <v>184322478397</v>
      </c>
      <c r="F135" s="30">
        <f>E135/D135*100</f>
        <v>95.193884563586977</v>
      </c>
      <c r="G135" s="30">
        <f>G49+G94+G124+G127</f>
        <v>258611561084</v>
      </c>
      <c r="H135" s="29"/>
    </row>
    <row r="136" spans="1:8" s="47" customFormat="1" ht="15" x14ac:dyDescent="0.2">
      <c r="A136" s="32"/>
      <c r="B136" s="33"/>
      <c r="C136" s="34"/>
      <c r="D136" s="36"/>
      <c r="E136" s="36"/>
      <c r="F136" s="36"/>
      <c r="G136" s="36"/>
      <c r="H136" s="34"/>
    </row>
    <row r="137" spans="1:8" s="46" customFormat="1" ht="15.75" x14ac:dyDescent="0.25">
      <c r="A137" s="27"/>
      <c r="B137" s="28">
        <v>42</v>
      </c>
      <c r="C137" s="40" t="s">
        <v>159</v>
      </c>
      <c r="D137" s="30">
        <f>D46-D135</f>
        <v>-191203487000</v>
      </c>
      <c r="E137" s="30">
        <f>E46-E135</f>
        <v>-182086298397</v>
      </c>
      <c r="F137" s="30">
        <f>E137/D137*100</f>
        <v>95.231682880867126</v>
      </c>
      <c r="G137" s="30">
        <f>G46-G135</f>
        <v>-256671561084</v>
      </c>
      <c r="H137" s="40"/>
    </row>
    <row r="138" spans="1:8" s="47" customFormat="1" ht="15.75" x14ac:dyDescent="0.25">
      <c r="A138" s="32"/>
      <c r="B138" s="33"/>
      <c r="C138" s="34"/>
      <c r="D138" s="30"/>
      <c r="E138" s="30"/>
      <c r="F138" s="30"/>
      <c r="G138" s="30"/>
      <c r="H138" s="34"/>
    </row>
    <row r="139" spans="1:8" s="46" customFormat="1" ht="15.75" x14ac:dyDescent="0.25">
      <c r="A139" s="27">
        <v>6</v>
      </c>
      <c r="B139" s="28">
        <v>43</v>
      </c>
      <c r="C139" s="29" t="s">
        <v>160</v>
      </c>
      <c r="D139" s="30"/>
      <c r="E139" s="30"/>
      <c r="F139" s="30">
        <v>0</v>
      </c>
      <c r="G139" s="30"/>
      <c r="H139" s="29"/>
    </row>
    <row r="140" spans="1:8" s="46" customFormat="1" ht="15.75" x14ac:dyDescent="0.25">
      <c r="A140" s="27" t="s">
        <v>161</v>
      </c>
      <c r="B140" s="28">
        <v>44</v>
      </c>
      <c r="C140" s="29" t="s">
        <v>162</v>
      </c>
      <c r="D140" s="30">
        <f>SUM(D141:D144)</f>
        <v>0</v>
      </c>
      <c r="E140" s="30">
        <f>SUM(E141:E144)</f>
        <v>0</v>
      </c>
      <c r="F140" s="30">
        <v>0</v>
      </c>
      <c r="G140" s="30">
        <f>SUM(G141:G144)</f>
        <v>0</v>
      </c>
      <c r="H140" s="29"/>
    </row>
    <row r="141" spans="1:8" s="47" customFormat="1" ht="15" x14ac:dyDescent="0.2">
      <c r="A141" s="32" t="s">
        <v>163</v>
      </c>
      <c r="B141" s="33">
        <v>45</v>
      </c>
      <c r="C141" s="34" t="s">
        <v>164</v>
      </c>
      <c r="D141" s="36">
        <v>0</v>
      </c>
      <c r="E141" s="36">
        <v>0</v>
      </c>
      <c r="F141" s="36">
        <v>0</v>
      </c>
      <c r="G141" s="36">
        <v>0</v>
      </c>
      <c r="H141" s="34"/>
    </row>
    <row r="142" spans="1:8" s="47" customFormat="1" ht="15" x14ac:dyDescent="0.2">
      <c r="A142" s="32" t="s">
        <v>165</v>
      </c>
      <c r="B142" s="33">
        <v>46</v>
      </c>
      <c r="C142" s="34" t="s">
        <v>166</v>
      </c>
      <c r="D142" s="36">
        <v>0</v>
      </c>
      <c r="E142" s="36">
        <v>0</v>
      </c>
      <c r="F142" s="36">
        <v>0</v>
      </c>
      <c r="G142" s="36">
        <v>0</v>
      </c>
      <c r="H142" s="34"/>
    </row>
    <row r="143" spans="1:8" s="47" customFormat="1" ht="15" x14ac:dyDescent="0.2">
      <c r="A143" s="32" t="s">
        <v>167</v>
      </c>
      <c r="B143" s="33">
        <v>47</v>
      </c>
      <c r="C143" s="34" t="s">
        <v>168</v>
      </c>
      <c r="D143" s="36">
        <v>0</v>
      </c>
      <c r="E143" s="36">
        <v>0</v>
      </c>
      <c r="F143" s="36">
        <v>0</v>
      </c>
      <c r="G143" s="36">
        <v>0</v>
      </c>
      <c r="H143" s="34"/>
    </row>
    <row r="144" spans="1:8" s="47" customFormat="1" ht="15" x14ac:dyDescent="0.2">
      <c r="A144" s="32" t="s">
        <v>169</v>
      </c>
      <c r="B144" s="33">
        <v>48</v>
      </c>
      <c r="C144" s="34" t="s">
        <v>170</v>
      </c>
      <c r="D144" s="36">
        <v>0</v>
      </c>
      <c r="E144" s="36">
        <v>0</v>
      </c>
      <c r="F144" s="36">
        <v>0</v>
      </c>
      <c r="G144" s="36">
        <v>0</v>
      </c>
      <c r="H144" s="34"/>
    </row>
    <row r="145" spans="1:8" s="47" customFormat="1" ht="15.75" x14ac:dyDescent="0.25">
      <c r="A145" s="32"/>
      <c r="B145" s="33"/>
      <c r="C145" s="34"/>
      <c r="D145" s="30"/>
      <c r="E145" s="30"/>
      <c r="F145" s="30"/>
      <c r="G145" s="30"/>
      <c r="H145" s="34"/>
    </row>
    <row r="146" spans="1:8" s="46" customFormat="1" ht="15.75" x14ac:dyDescent="0.25">
      <c r="A146" s="27" t="s">
        <v>171</v>
      </c>
      <c r="B146" s="28">
        <v>49</v>
      </c>
      <c r="C146" s="29" t="s">
        <v>172</v>
      </c>
      <c r="D146" s="30">
        <f>SUM(D147:D148)</f>
        <v>0</v>
      </c>
      <c r="E146" s="30">
        <f>SUM(E147:E148)</f>
        <v>0</v>
      </c>
      <c r="F146" s="30">
        <v>0</v>
      </c>
      <c r="G146" s="30">
        <f>SUM(G147:G148)</f>
        <v>0</v>
      </c>
      <c r="H146" s="29"/>
    </row>
    <row r="147" spans="1:8" s="47" customFormat="1" ht="15" x14ac:dyDescent="0.2">
      <c r="A147" s="32" t="s">
        <v>173</v>
      </c>
      <c r="B147" s="33">
        <v>50</v>
      </c>
      <c r="C147" s="34" t="s">
        <v>174</v>
      </c>
      <c r="D147" s="36">
        <v>0</v>
      </c>
      <c r="E147" s="36">
        <v>0</v>
      </c>
      <c r="F147" s="36">
        <v>0</v>
      </c>
      <c r="G147" s="36">
        <v>0</v>
      </c>
      <c r="H147" s="34"/>
    </row>
    <row r="148" spans="1:8" s="47" customFormat="1" ht="15" x14ac:dyDescent="0.2">
      <c r="A148" s="32" t="s">
        <v>175</v>
      </c>
      <c r="B148" s="33">
        <v>51</v>
      </c>
      <c r="C148" s="34" t="s">
        <v>176</v>
      </c>
      <c r="D148" s="36">
        <v>0</v>
      </c>
      <c r="E148" s="36">
        <v>0</v>
      </c>
      <c r="F148" s="36">
        <v>0</v>
      </c>
      <c r="G148" s="36">
        <v>0</v>
      </c>
      <c r="H148" s="34"/>
    </row>
    <row r="149" spans="1:8" s="47" customFormat="1" ht="15.75" x14ac:dyDescent="0.25">
      <c r="A149" s="32"/>
      <c r="B149" s="33"/>
      <c r="C149" s="34"/>
      <c r="D149" s="30"/>
      <c r="E149" s="30"/>
      <c r="F149" s="30">
        <v>0</v>
      </c>
      <c r="G149" s="30"/>
      <c r="H149" s="34"/>
    </row>
    <row r="150" spans="1:8" s="46" customFormat="1" ht="15.75" x14ac:dyDescent="0.25">
      <c r="A150" s="27"/>
      <c r="B150" s="28">
        <v>52</v>
      </c>
      <c r="C150" s="29" t="s">
        <v>177</v>
      </c>
      <c r="D150" s="30">
        <f>+D140-D146</f>
        <v>0</v>
      </c>
      <c r="E150" s="30">
        <f>+E140-E146</f>
        <v>0</v>
      </c>
      <c r="F150" s="30">
        <v>0</v>
      </c>
      <c r="G150" s="30">
        <f>+G140-G146</f>
        <v>0</v>
      </c>
      <c r="H150" s="29"/>
    </row>
    <row r="151" spans="1:8" s="47" customFormat="1" ht="15.75" x14ac:dyDescent="0.25">
      <c r="A151" s="32"/>
      <c r="B151" s="33"/>
      <c r="C151" s="34"/>
      <c r="D151" s="30"/>
      <c r="E151" s="30"/>
      <c r="F151" s="30">
        <v>0</v>
      </c>
      <c r="G151" s="30"/>
      <c r="H151" s="34"/>
    </row>
    <row r="152" spans="1:8" s="46" customFormat="1" ht="16.5" thickBot="1" x14ac:dyDescent="0.3">
      <c r="A152" s="41"/>
      <c r="B152" s="42">
        <v>53</v>
      </c>
      <c r="C152" s="43" t="s">
        <v>178</v>
      </c>
      <c r="D152" s="44">
        <f>D137+D150</f>
        <v>-191203487000</v>
      </c>
      <c r="E152" s="44">
        <f>E137+E150</f>
        <v>-182086298397</v>
      </c>
      <c r="F152" s="44">
        <f>E152/D152*100</f>
        <v>95.231682880867126</v>
      </c>
      <c r="G152" s="44">
        <f>G137+G150</f>
        <v>-256671561084</v>
      </c>
      <c r="H152" s="43"/>
    </row>
    <row r="153" spans="1:8" x14ac:dyDescent="0.2">
      <c r="G153" s="48"/>
    </row>
    <row r="154" spans="1:8" x14ac:dyDescent="0.2">
      <c r="A154" s="49"/>
      <c r="B154" s="49"/>
      <c r="C154" s="3"/>
      <c r="D154" s="3"/>
      <c r="E154" s="3">
        <f>'[2]LRA TA 2017 PER SKPD'!$BY$55</f>
        <v>-182086298397</v>
      </c>
      <c r="F154" s="3"/>
      <c r="G154" s="50"/>
    </row>
    <row r="155" spans="1:8" s="51" customFormat="1" ht="15" x14ac:dyDescent="0.25"/>
    <row r="156" spans="1:8" x14ac:dyDescent="0.2">
      <c r="E156" s="52">
        <f>+E152-E154</f>
        <v>0</v>
      </c>
    </row>
  </sheetData>
  <mergeCells count="10">
    <mergeCell ref="H6:H7"/>
    <mergeCell ref="C1:G1"/>
    <mergeCell ref="C2:G2"/>
    <mergeCell ref="C3:G3"/>
    <mergeCell ref="C4:G4"/>
    <mergeCell ref="A6:A7"/>
    <mergeCell ref="B6:B7"/>
    <mergeCell ref="C6:C7"/>
    <mergeCell ref="D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HENDRIOP</dc:creator>
  <cp:lastModifiedBy>HENDRIOP</cp:lastModifiedBy>
  <dcterms:created xsi:type="dcterms:W3CDTF">2018-04-26T04:55:31Z</dcterms:created>
  <dcterms:modified xsi:type="dcterms:W3CDTF">2018-04-26T04:58:31Z</dcterms:modified>
</cp:coreProperties>
</file>